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7"/>
  </bookViews>
  <sheets>
    <sheet name="Австралия" sheetId="1" r:id="rId1"/>
    <sheet name="Малайзия" sheetId="2" r:id="rId2"/>
    <sheet name="Бахрейн" sheetId="3" r:id="rId3"/>
    <sheet name="Испания" sheetId="4" r:id="rId4"/>
    <sheet name="Турция" sheetId="5" r:id="rId5"/>
    <sheet name="Монако" sheetId="6" r:id="rId6"/>
    <sheet name="Канада" sheetId="7" r:id="rId7"/>
    <sheet name="Франция" sheetId="8" r:id="rId8"/>
    <sheet name="Великобритания" sheetId="9" r:id="rId9"/>
    <sheet name="Германия" sheetId="10" r:id="rId10"/>
    <sheet name="Венгрия" sheetId="11" r:id="rId11"/>
    <sheet name="Европа" sheetId="12" r:id="rId12"/>
    <sheet name="Бельгия" sheetId="13" r:id="rId13"/>
    <sheet name="Италия" sheetId="14" r:id="rId14"/>
    <sheet name="Сипгапур" sheetId="15" r:id="rId15"/>
    <sheet name="Япония" sheetId="16" r:id="rId16"/>
    <sheet name="Китай" sheetId="17" r:id="rId17"/>
    <sheet name="Общий" sheetId="18" r:id="rId18"/>
  </sheets>
  <definedNames/>
  <calcPr fullCalcOnLoad="1"/>
</workbook>
</file>

<file path=xl/sharedStrings.xml><?xml version="1.0" encoding="utf-8"?>
<sst xmlns="http://schemas.openxmlformats.org/spreadsheetml/2006/main" count="750" uniqueCount="88">
  <si>
    <t>Место</t>
  </si>
  <si>
    <t>Набрано</t>
  </si>
  <si>
    <t>Всего</t>
  </si>
  <si>
    <t>Процент</t>
  </si>
  <si>
    <t>Оставание</t>
  </si>
  <si>
    <t>Лежик</t>
  </si>
  <si>
    <t>---</t>
  </si>
  <si>
    <t>Zefs</t>
  </si>
  <si>
    <t>Cooleug</t>
  </si>
  <si>
    <t>avenir</t>
  </si>
  <si>
    <t>Gamrat</t>
  </si>
  <si>
    <t>Алези</t>
  </si>
  <si>
    <t>Гребубля</t>
  </si>
  <si>
    <t>CoolHeart</t>
  </si>
  <si>
    <t>Risk</t>
  </si>
  <si>
    <t>Вован</t>
  </si>
  <si>
    <t>Кузя</t>
  </si>
  <si>
    <t>Elba</t>
  </si>
  <si>
    <t>Crywolf</t>
  </si>
  <si>
    <t>Айртон</t>
  </si>
  <si>
    <t>Anis</t>
  </si>
  <si>
    <t>Хрон</t>
  </si>
  <si>
    <t>KIM</t>
  </si>
  <si>
    <t>Гном</t>
  </si>
  <si>
    <t>No4noi</t>
  </si>
  <si>
    <t>CorWin</t>
  </si>
  <si>
    <t>Pocahontas</t>
  </si>
  <si>
    <t>Proenix</t>
  </si>
  <si>
    <t>Уйбуй</t>
  </si>
  <si>
    <t>Европа:</t>
  </si>
  <si>
    <t>Latinos</t>
  </si>
  <si>
    <t>cooleug</t>
  </si>
  <si>
    <t>Видиш Гребубля</t>
  </si>
  <si>
    <t>GAMRAT</t>
  </si>
  <si>
    <t>Италия:</t>
  </si>
  <si>
    <t>Amber</t>
  </si>
  <si>
    <t>Без понятия</t>
  </si>
  <si>
    <t>Snow Girls</t>
  </si>
  <si>
    <t>Ямаха-1996</t>
  </si>
  <si>
    <t>Piacenza</t>
  </si>
  <si>
    <t>Banzay Ukraine</t>
  </si>
  <si>
    <t>AniRat</t>
  </si>
  <si>
    <t>RedRock</t>
  </si>
  <si>
    <t>Drova</t>
  </si>
  <si>
    <t>VeMi Racing</t>
  </si>
  <si>
    <t>Рапидо</t>
  </si>
  <si>
    <t>Пилот:</t>
  </si>
  <si>
    <t>Пилот</t>
  </si>
  <si>
    <t>Бельгия:</t>
  </si>
  <si>
    <t>Зачёт:</t>
  </si>
  <si>
    <t>Личный:</t>
  </si>
  <si>
    <t>Командный</t>
  </si>
  <si>
    <t>Команда:</t>
  </si>
  <si>
    <t>Furious</t>
  </si>
  <si>
    <t>Проценты:</t>
  </si>
  <si>
    <t>Командный:</t>
  </si>
  <si>
    <t>Бельгия</t>
  </si>
  <si>
    <t>Австралия:</t>
  </si>
  <si>
    <t>Очки</t>
  </si>
  <si>
    <t>Из</t>
  </si>
  <si>
    <t>Отставание</t>
  </si>
  <si>
    <t>Ночной</t>
  </si>
  <si>
    <t>Проценты</t>
  </si>
  <si>
    <t>Малайзия:</t>
  </si>
  <si>
    <t>Бахрейн:</t>
  </si>
  <si>
    <t>Nick777</t>
  </si>
  <si>
    <t>Испания:</t>
  </si>
  <si>
    <t>Турция:</t>
  </si>
  <si>
    <t>Монако:</t>
  </si>
  <si>
    <t>Avenir</t>
  </si>
  <si>
    <t>Канада:</t>
  </si>
  <si>
    <t>Франция:</t>
  </si>
  <si>
    <t>Германия:</t>
  </si>
  <si>
    <t>Венгрия:</t>
  </si>
  <si>
    <t>Великобр:</t>
  </si>
  <si>
    <t>Великобр</t>
  </si>
  <si>
    <t xml:space="preserve">2место  </t>
  </si>
  <si>
    <t>1место</t>
  </si>
  <si>
    <t>3место</t>
  </si>
  <si>
    <t>Личный</t>
  </si>
  <si>
    <t>Команда</t>
  </si>
  <si>
    <t>Pianeza</t>
  </si>
  <si>
    <t>Snow girls</t>
  </si>
  <si>
    <t>Vemi Racing</t>
  </si>
  <si>
    <t>Сингапур:</t>
  </si>
  <si>
    <t>VeMi-Racing</t>
  </si>
  <si>
    <t>Япония:</t>
  </si>
  <si>
    <t>Китай: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</si>
</sst>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 CYR"/>
      <family val="0"/>
    </font>
    <font>
      <sz val="7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8"/>
      <name val="Arial CYR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1" fillId="0" borderId="1" xfId="0" applyFont="1" applyBorder="1" applyAlignment="1" quotePrefix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 quotePrefix="1">
      <alignment/>
    </xf>
    <xf numFmtId="0" fontId="0" fillId="0" borderId="1" xfId="0" applyBorder="1" applyAlignment="1" quotePrefix="1">
      <alignment horizontal="right"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10" fontId="0" fillId="0" borderId="1" xfId="0" applyNumberFormat="1" applyBorder="1" applyAlignment="1" quotePrefix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" xfId="0" applyNumberFormat="1" applyFill="1" applyBorder="1" applyAlignment="1" quotePrefix="1">
      <alignment/>
    </xf>
    <xf numFmtId="0" fontId="0" fillId="2" borderId="2" xfId="0" applyFill="1" applyBorder="1" applyAlignment="1">
      <alignment horizontal="right"/>
    </xf>
    <xf numFmtId="10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 quotePrefix="1">
      <alignment/>
    </xf>
    <xf numFmtId="10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4" borderId="1" xfId="0" applyNumberFormat="1" applyFill="1" applyBorder="1" applyAlignment="1">
      <alignment/>
    </xf>
    <xf numFmtId="10" fontId="0" fillId="5" borderId="1" xfId="0" applyNumberFormat="1" applyFill="1" applyBorder="1" applyAlignment="1">
      <alignment/>
    </xf>
    <xf numFmtId="10" fontId="0" fillId="7" borderId="1" xfId="0" applyNumberForma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10" fontId="6" fillId="2" borderId="1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10" fontId="1" fillId="0" borderId="1" xfId="0" applyNumberFormat="1" applyFont="1" applyBorder="1" applyAlignment="1" quotePrefix="1">
      <alignment vertical="center"/>
    </xf>
    <xf numFmtId="0" fontId="0" fillId="0" borderId="1" xfId="0" applyFill="1" applyBorder="1" applyAlignment="1">
      <alignment horizontal="right"/>
    </xf>
    <xf numFmtId="10" fontId="0" fillId="0" borderId="0" xfId="0" applyNumberFormat="1" applyFill="1" applyAlignment="1" quotePrefix="1">
      <alignment/>
    </xf>
    <xf numFmtId="10" fontId="3" fillId="3" borderId="1" xfId="0" applyNumberFormat="1" applyFont="1" applyFill="1" applyBorder="1" applyAlignment="1">
      <alignment vertical="center"/>
    </xf>
    <xf numFmtId="10" fontId="3" fillId="7" borderId="1" xfId="0" applyNumberFormat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25" sqref="F25"/>
    </sheetView>
  </sheetViews>
  <sheetFormatPr defaultColWidth="9.140625" defaultRowHeight="12.75"/>
  <cols>
    <col min="6" max="6" width="10.7109375" style="0" customWidth="1"/>
  </cols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3</v>
      </c>
      <c r="F1" s="5" t="s">
        <v>60</v>
      </c>
    </row>
    <row r="2" spans="1:6" ht="12.75">
      <c r="A2" s="5">
        <v>1</v>
      </c>
      <c r="B2" s="5" t="s">
        <v>11</v>
      </c>
      <c r="C2" s="5">
        <v>169</v>
      </c>
      <c r="D2" s="5">
        <v>240</v>
      </c>
      <c r="E2" s="14">
        <f>169/240</f>
        <v>0.7041666666666667</v>
      </c>
      <c r="F2" s="22" t="s">
        <v>6</v>
      </c>
    </row>
    <row r="3" spans="1:6" ht="12.75">
      <c r="A3" s="5">
        <v>2</v>
      </c>
      <c r="B3" s="5" t="s">
        <v>61</v>
      </c>
      <c r="C3" s="5">
        <v>130</v>
      </c>
      <c r="D3" s="5">
        <v>270</v>
      </c>
      <c r="E3" s="14">
        <f>130/270</f>
        <v>0.48148148148148145</v>
      </c>
      <c r="F3" s="14">
        <f>$E$2-E3</f>
        <v>0.22268518518518526</v>
      </c>
    </row>
    <row r="4" spans="1:6" ht="12.75">
      <c r="A4" s="5">
        <v>3</v>
      </c>
      <c r="B4" s="5" t="s">
        <v>13</v>
      </c>
      <c r="C4" s="5">
        <v>120</v>
      </c>
      <c r="D4" s="5">
        <v>260</v>
      </c>
      <c r="E4" s="14">
        <f>120/260</f>
        <v>0.46153846153846156</v>
      </c>
      <c r="F4" s="14">
        <f aca="true" t="shared" si="0" ref="F4:F17">$E$2-E4</f>
        <v>0.24262820512820515</v>
      </c>
    </row>
    <row r="5" spans="1:6" ht="12.75">
      <c r="A5" s="5">
        <v>4</v>
      </c>
      <c r="B5" s="5" t="s">
        <v>22</v>
      </c>
      <c r="C5" s="5">
        <v>122</v>
      </c>
      <c r="D5" s="5">
        <v>270</v>
      </c>
      <c r="E5" s="14">
        <f>122/270</f>
        <v>0.45185185185185184</v>
      </c>
      <c r="F5" s="14">
        <f t="shared" si="0"/>
        <v>0.2523148148148149</v>
      </c>
    </row>
    <row r="6" spans="1:6" ht="12.75">
      <c r="A6" s="5">
        <v>5</v>
      </c>
      <c r="B6" s="5" t="s">
        <v>30</v>
      </c>
      <c r="C6" s="5">
        <v>0</v>
      </c>
      <c r="D6" s="5">
        <v>1</v>
      </c>
      <c r="E6" s="14">
        <v>0</v>
      </c>
      <c r="F6" s="14">
        <f t="shared" si="0"/>
        <v>0.7041666666666667</v>
      </c>
    </row>
    <row r="7" spans="1:6" ht="12.75">
      <c r="A7" s="5">
        <v>6</v>
      </c>
      <c r="B7" s="5" t="s">
        <v>26</v>
      </c>
      <c r="C7" s="5">
        <v>0</v>
      </c>
      <c r="D7" s="5">
        <v>1</v>
      </c>
      <c r="E7" s="14">
        <v>0</v>
      </c>
      <c r="F7" s="14">
        <f t="shared" si="0"/>
        <v>0.7041666666666667</v>
      </c>
    </row>
    <row r="8" spans="1:6" ht="12.75">
      <c r="A8" s="5">
        <v>7</v>
      </c>
      <c r="B8" s="5" t="s">
        <v>17</v>
      </c>
      <c r="C8" s="5">
        <v>0</v>
      </c>
      <c r="D8" s="5">
        <v>1</v>
      </c>
      <c r="E8" s="14">
        <v>0</v>
      </c>
      <c r="F8" s="14">
        <f t="shared" si="0"/>
        <v>0.7041666666666667</v>
      </c>
    </row>
    <row r="9" spans="1:6" ht="12.75">
      <c r="A9" s="5">
        <v>8</v>
      </c>
      <c r="B9" s="5" t="s">
        <v>23</v>
      </c>
      <c r="C9" s="5">
        <v>0</v>
      </c>
      <c r="D9" s="5">
        <v>1</v>
      </c>
      <c r="E9" s="14">
        <v>0</v>
      </c>
      <c r="F9" s="14">
        <f t="shared" si="0"/>
        <v>0.7041666666666667</v>
      </c>
    </row>
    <row r="10" spans="1:6" ht="12.75">
      <c r="A10" s="5">
        <v>9</v>
      </c>
      <c r="B10" s="5" t="s">
        <v>10</v>
      </c>
      <c r="C10" s="5">
        <v>0</v>
      </c>
      <c r="D10" s="5">
        <v>1</v>
      </c>
      <c r="E10" s="14">
        <v>0</v>
      </c>
      <c r="F10" s="14">
        <f t="shared" si="0"/>
        <v>0.7041666666666667</v>
      </c>
    </row>
    <row r="11" spans="1:6" ht="12.75">
      <c r="A11" s="5">
        <v>10</v>
      </c>
      <c r="B11" s="5" t="s">
        <v>19</v>
      </c>
      <c r="C11" s="5">
        <v>0</v>
      </c>
      <c r="D11" s="5">
        <v>1</v>
      </c>
      <c r="E11" s="14">
        <v>0</v>
      </c>
      <c r="F11" s="14">
        <f t="shared" si="0"/>
        <v>0.7041666666666667</v>
      </c>
    </row>
    <row r="12" spans="1:6" ht="12.75">
      <c r="A12" s="5">
        <v>11</v>
      </c>
      <c r="B12" s="5" t="s">
        <v>27</v>
      </c>
      <c r="C12" s="5">
        <v>0</v>
      </c>
      <c r="D12" s="5">
        <v>1</v>
      </c>
      <c r="E12" s="14">
        <v>0</v>
      </c>
      <c r="F12" s="14">
        <f t="shared" si="0"/>
        <v>0.7041666666666667</v>
      </c>
    </row>
    <row r="13" spans="1:6" ht="12.75">
      <c r="A13" s="5">
        <v>12</v>
      </c>
      <c r="B13" s="5" t="s">
        <v>25</v>
      </c>
      <c r="C13" s="5">
        <v>0</v>
      </c>
      <c r="D13" s="5">
        <v>1</v>
      </c>
      <c r="E13" s="14">
        <v>0</v>
      </c>
      <c r="F13" s="14">
        <f t="shared" si="0"/>
        <v>0.7041666666666667</v>
      </c>
    </row>
    <row r="14" spans="1:6" ht="12.75">
      <c r="A14" s="5">
        <v>13</v>
      </c>
      <c r="B14" s="5" t="s">
        <v>12</v>
      </c>
      <c r="C14" s="5">
        <v>0</v>
      </c>
      <c r="D14" s="5">
        <v>1</v>
      </c>
      <c r="E14" s="14">
        <v>0</v>
      </c>
      <c r="F14" s="14">
        <f t="shared" si="0"/>
        <v>0.7041666666666667</v>
      </c>
    </row>
    <row r="15" spans="1:6" ht="12.75">
      <c r="A15" s="5">
        <v>14</v>
      </c>
      <c r="B15" s="5" t="s">
        <v>7</v>
      </c>
      <c r="C15" s="5">
        <v>0</v>
      </c>
      <c r="D15" s="5">
        <v>1</v>
      </c>
      <c r="E15" s="14">
        <v>0</v>
      </c>
      <c r="F15" s="14">
        <f t="shared" si="0"/>
        <v>0.7041666666666667</v>
      </c>
    </row>
    <row r="16" spans="1:6" ht="12.75">
      <c r="A16" s="5">
        <v>15</v>
      </c>
      <c r="B16" s="5" t="s">
        <v>14</v>
      </c>
      <c r="C16" s="5">
        <v>0</v>
      </c>
      <c r="D16" s="5">
        <v>1</v>
      </c>
      <c r="E16" s="14">
        <v>0</v>
      </c>
      <c r="F16" s="14">
        <f t="shared" si="0"/>
        <v>0.7041666666666667</v>
      </c>
    </row>
    <row r="17" spans="1:6" ht="12.75">
      <c r="A17" s="5">
        <v>16</v>
      </c>
      <c r="B17" s="5" t="s">
        <v>28</v>
      </c>
      <c r="C17" s="5">
        <v>0</v>
      </c>
      <c r="D17" s="5">
        <v>1</v>
      </c>
      <c r="E17" s="14">
        <v>0</v>
      </c>
      <c r="F17" s="14">
        <f t="shared" si="0"/>
        <v>0.7041666666666667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4" sqref="G24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10</v>
      </c>
      <c r="C2" s="5">
        <v>189</v>
      </c>
      <c r="D2" s="5">
        <v>290</v>
      </c>
      <c r="E2" s="14">
        <f>189/290</f>
        <v>0.6517241379310345</v>
      </c>
      <c r="F2" s="18" t="s">
        <v>6</v>
      </c>
    </row>
    <row r="3" spans="1:6" ht="12.75">
      <c r="A3" s="5">
        <v>2</v>
      </c>
      <c r="B3" s="5" t="s">
        <v>11</v>
      </c>
      <c r="C3" s="5">
        <v>186</v>
      </c>
      <c r="D3" s="5">
        <v>310</v>
      </c>
      <c r="E3" s="14">
        <f>186/310</f>
        <v>0.6</v>
      </c>
      <c r="F3" s="14">
        <f>$E$2-E3</f>
        <v>0.051724137931034475</v>
      </c>
    </row>
    <row r="4" spans="1:6" ht="12.75">
      <c r="A4" s="5">
        <v>3</v>
      </c>
      <c r="B4" s="5" t="s">
        <v>20</v>
      </c>
      <c r="C4" s="5">
        <v>185</v>
      </c>
      <c r="D4" s="5">
        <v>310</v>
      </c>
      <c r="E4" s="14">
        <f>185/310</f>
        <v>0.5967741935483871</v>
      </c>
      <c r="F4" s="14">
        <f aca="true" t="shared" si="0" ref="F4:F23">$E$2-E4</f>
        <v>0.05494994438264733</v>
      </c>
    </row>
    <row r="5" spans="1:6" ht="12.75">
      <c r="A5" s="5">
        <v>4</v>
      </c>
      <c r="B5" s="5" t="s">
        <v>69</v>
      </c>
      <c r="C5" s="5">
        <v>185</v>
      </c>
      <c r="D5" s="5">
        <v>310</v>
      </c>
      <c r="E5" s="14">
        <f>185/310</f>
        <v>0.5967741935483871</v>
      </c>
      <c r="F5" s="14">
        <f t="shared" si="0"/>
        <v>0.05494994438264733</v>
      </c>
    </row>
    <row r="6" spans="1:6" ht="12.75">
      <c r="A6" s="5">
        <v>5</v>
      </c>
      <c r="B6" s="5" t="s">
        <v>25</v>
      </c>
      <c r="C6" s="5">
        <v>183</v>
      </c>
      <c r="D6" s="5">
        <v>310</v>
      </c>
      <c r="E6" s="14">
        <f>183/310</f>
        <v>0.5903225806451613</v>
      </c>
      <c r="F6" s="14">
        <f t="shared" si="0"/>
        <v>0.061401557285873154</v>
      </c>
    </row>
    <row r="7" spans="1:6" ht="12.75">
      <c r="A7" s="5">
        <v>6</v>
      </c>
      <c r="B7" s="5" t="s">
        <v>13</v>
      </c>
      <c r="C7" s="5">
        <v>167</v>
      </c>
      <c r="D7" s="5">
        <v>290</v>
      </c>
      <c r="E7" s="14">
        <f>167/290</f>
        <v>0.5758620689655173</v>
      </c>
      <c r="F7" s="14">
        <f t="shared" si="0"/>
        <v>0.07586206896551717</v>
      </c>
    </row>
    <row r="8" spans="1:6" ht="12.75">
      <c r="A8" s="5">
        <v>7</v>
      </c>
      <c r="B8" s="5" t="s">
        <v>8</v>
      </c>
      <c r="C8" s="5">
        <v>172</v>
      </c>
      <c r="D8" s="5">
        <v>320</v>
      </c>
      <c r="E8" s="14">
        <f>172/320</f>
        <v>0.5375</v>
      </c>
      <c r="F8" s="14">
        <f t="shared" si="0"/>
        <v>0.11422413793103448</v>
      </c>
    </row>
    <row r="9" spans="1:6" ht="12.75">
      <c r="A9" s="5">
        <v>8</v>
      </c>
      <c r="B9" s="5" t="s">
        <v>22</v>
      </c>
      <c r="C9" s="5">
        <v>0</v>
      </c>
      <c r="D9" s="5">
        <v>1</v>
      </c>
      <c r="E9" s="14">
        <v>0</v>
      </c>
      <c r="F9" s="14">
        <f t="shared" si="0"/>
        <v>0.6517241379310345</v>
      </c>
    </row>
    <row r="10" spans="1:6" ht="12.75">
      <c r="A10" s="5">
        <v>9</v>
      </c>
      <c r="B10" s="5" t="s">
        <v>23</v>
      </c>
      <c r="C10" s="5">
        <v>0</v>
      </c>
      <c r="D10" s="5">
        <v>1</v>
      </c>
      <c r="E10" s="14">
        <v>0</v>
      </c>
      <c r="F10" s="14">
        <f t="shared" si="0"/>
        <v>0.6517241379310345</v>
      </c>
    </row>
    <row r="11" spans="1:6" ht="12.75">
      <c r="A11" s="5">
        <v>10</v>
      </c>
      <c r="B11" s="5" t="s">
        <v>27</v>
      </c>
      <c r="C11" s="5">
        <v>0</v>
      </c>
      <c r="D11" s="5">
        <v>1</v>
      </c>
      <c r="E11" s="14">
        <v>0</v>
      </c>
      <c r="F11" s="14">
        <f t="shared" si="0"/>
        <v>0.6517241379310345</v>
      </c>
    </row>
    <row r="12" spans="1:6" ht="12.75">
      <c r="A12" s="5">
        <v>11</v>
      </c>
      <c r="B12" s="5" t="s">
        <v>17</v>
      </c>
      <c r="C12" s="5">
        <v>0</v>
      </c>
      <c r="D12" s="5">
        <v>1</v>
      </c>
      <c r="E12" s="14">
        <v>0</v>
      </c>
      <c r="F12" s="14">
        <f t="shared" si="0"/>
        <v>0.6517241379310345</v>
      </c>
    </row>
    <row r="13" spans="1:6" ht="12.75">
      <c r="A13" s="5">
        <v>12</v>
      </c>
      <c r="B13" s="5" t="s">
        <v>12</v>
      </c>
      <c r="C13" s="5">
        <v>0</v>
      </c>
      <c r="D13" s="5">
        <v>1</v>
      </c>
      <c r="E13" s="14">
        <v>0</v>
      </c>
      <c r="F13" s="14">
        <f t="shared" si="0"/>
        <v>0.6517241379310345</v>
      </c>
    </row>
    <row r="14" spans="1:6" ht="12.75">
      <c r="A14" s="5">
        <v>13</v>
      </c>
      <c r="B14" s="5" t="s">
        <v>21</v>
      </c>
      <c r="C14" s="5">
        <v>0</v>
      </c>
      <c r="D14" s="5">
        <v>1</v>
      </c>
      <c r="E14" s="14">
        <v>0</v>
      </c>
      <c r="F14" s="14">
        <f t="shared" si="0"/>
        <v>0.6517241379310345</v>
      </c>
    </row>
    <row r="15" spans="1:6" ht="12.75">
      <c r="A15" s="5">
        <v>14</v>
      </c>
      <c r="B15" s="5" t="s">
        <v>14</v>
      </c>
      <c r="C15" s="5">
        <v>0</v>
      </c>
      <c r="D15" s="5">
        <v>1</v>
      </c>
      <c r="E15" s="14">
        <v>0</v>
      </c>
      <c r="F15" s="14">
        <f t="shared" si="0"/>
        <v>0.6517241379310345</v>
      </c>
    </row>
    <row r="16" spans="1:6" ht="12.75">
      <c r="A16" s="5">
        <v>15</v>
      </c>
      <c r="B16" s="5" t="s">
        <v>7</v>
      </c>
      <c r="C16" s="5">
        <v>0</v>
      </c>
      <c r="D16" s="5">
        <v>1</v>
      </c>
      <c r="E16" s="14">
        <v>0</v>
      </c>
      <c r="F16" s="14">
        <f t="shared" si="0"/>
        <v>0.6517241379310345</v>
      </c>
    </row>
    <row r="17" spans="1:6" ht="12.75">
      <c r="A17" s="5">
        <v>16</v>
      </c>
      <c r="B17" s="5" t="s">
        <v>26</v>
      </c>
      <c r="C17" s="5">
        <v>0</v>
      </c>
      <c r="D17" s="5">
        <v>1</v>
      </c>
      <c r="E17" s="14">
        <v>0</v>
      </c>
      <c r="F17" s="14">
        <f t="shared" si="0"/>
        <v>0.6517241379310345</v>
      </c>
    </row>
    <row r="18" spans="1:6" ht="12.75">
      <c r="A18" s="5">
        <v>17</v>
      </c>
      <c r="B18" s="5" t="s">
        <v>28</v>
      </c>
      <c r="C18" s="5">
        <v>0</v>
      </c>
      <c r="D18" s="5">
        <v>1</v>
      </c>
      <c r="E18" s="14">
        <v>0</v>
      </c>
      <c r="F18" s="14">
        <f t="shared" si="0"/>
        <v>0.6517241379310345</v>
      </c>
    </row>
    <row r="19" spans="1:6" ht="12.75">
      <c r="A19" s="5">
        <v>18</v>
      </c>
      <c r="B19" s="5" t="s">
        <v>5</v>
      </c>
      <c r="C19" s="5">
        <v>0</v>
      </c>
      <c r="D19" s="5">
        <v>1</v>
      </c>
      <c r="E19" s="14">
        <v>0</v>
      </c>
      <c r="F19" s="14">
        <f t="shared" si="0"/>
        <v>0.6517241379310345</v>
      </c>
    </row>
    <row r="20" spans="1:6" ht="12.75">
      <c r="A20" s="5">
        <v>19</v>
      </c>
      <c r="B20" s="5" t="s">
        <v>15</v>
      </c>
      <c r="C20" s="5">
        <v>0</v>
      </c>
      <c r="D20" s="5">
        <v>1</v>
      </c>
      <c r="E20" s="14">
        <v>0</v>
      </c>
      <c r="F20" s="14">
        <f t="shared" si="0"/>
        <v>0.6517241379310345</v>
      </c>
    </row>
    <row r="21" spans="1:6" ht="12.75">
      <c r="A21" s="5">
        <v>20</v>
      </c>
      <c r="B21" s="5" t="s">
        <v>30</v>
      </c>
      <c r="C21" s="5">
        <v>0</v>
      </c>
      <c r="D21" s="5">
        <v>1</v>
      </c>
      <c r="E21" s="14">
        <v>0</v>
      </c>
      <c r="F21" s="14">
        <f t="shared" si="0"/>
        <v>0.6517241379310345</v>
      </c>
    </row>
    <row r="22" spans="1:6" ht="12.75">
      <c r="A22" s="5">
        <v>21</v>
      </c>
      <c r="B22" s="5" t="s">
        <v>19</v>
      </c>
      <c r="C22" s="5">
        <v>0</v>
      </c>
      <c r="D22" s="5">
        <v>1</v>
      </c>
      <c r="E22" s="14">
        <v>0</v>
      </c>
      <c r="F22" s="14">
        <f t="shared" si="0"/>
        <v>0.6517241379310345</v>
      </c>
    </row>
    <row r="23" spans="1:6" ht="12.75">
      <c r="A23" s="5">
        <v>22</v>
      </c>
      <c r="B23" s="5" t="s">
        <v>24</v>
      </c>
      <c r="C23" s="5">
        <v>0</v>
      </c>
      <c r="D23" s="5">
        <v>1</v>
      </c>
      <c r="E23" s="14">
        <v>0</v>
      </c>
      <c r="F23" s="14">
        <f t="shared" si="0"/>
        <v>0.6517241379310345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27" sqref="G27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14</v>
      </c>
      <c r="C2" s="5">
        <v>171</v>
      </c>
      <c r="D2" s="5">
        <v>250</v>
      </c>
      <c r="E2" s="14">
        <f>171/250</f>
        <v>0.684</v>
      </c>
      <c r="F2" s="18" t="s">
        <v>6</v>
      </c>
    </row>
    <row r="3" spans="1:6" ht="12.75">
      <c r="A3" s="5">
        <v>2</v>
      </c>
      <c r="B3" s="5" t="s">
        <v>11</v>
      </c>
      <c r="C3" s="5">
        <v>162</v>
      </c>
      <c r="D3" s="5">
        <v>280</v>
      </c>
      <c r="E3" s="14">
        <f>162/280</f>
        <v>0.5785714285714286</v>
      </c>
      <c r="F3" s="14">
        <f>$E$2-E3</f>
        <v>0.10542857142857143</v>
      </c>
    </row>
    <row r="4" spans="1:6" ht="12.75">
      <c r="A4" s="5">
        <v>3</v>
      </c>
      <c r="B4" s="5" t="s">
        <v>12</v>
      </c>
      <c r="C4" s="5">
        <v>149</v>
      </c>
      <c r="D4" s="5">
        <v>260</v>
      </c>
      <c r="E4" s="14">
        <f>149/260</f>
        <v>0.573076923076923</v>
      </c>
      <c r="F4" s="14">
        <f aca="true" t="shared" si="0" ref="F4:F24">$E$2-E4</f>
        <v>0.11092307692307701</v>
      </c>
    </row>
    <row r="5" spans="1:6" ht="12.75">
      <c r="A5" s="5">
        <v>4</v>
      </c>
      <c r="B5" s="5" t="s">
        <v>25</v>
      </c>
      <c r="C5" s="5">
        <v>155</v>
      </c>
      <c r="D5" s="5">
        <v>280</v>
      </c>
      <c r="E5" s="14">
        <f>155/280</f>
        <v>0.5535714285714286</v>
      </c>
      <c r="F5" s="14">
        <f t="shared" si="0"/>
        <v>0.13042857142857145</v>
      </c>
    </row>
    <row r="6" spans="1:6" ht="12.75">
      <c r="A6" s="5">
        <v>5</v>
      </c>
      <c r="B6" s="5" t="s">
        <v>21</v>
      </c>
      <c r="C6" s="5">
        <v>150</v>
      </c>
      <c r="D6" s="5">
        <v>280</v>
      </c>
      <c r="E6" s="14">
        <f>150/280</f>
        <v>0.5357142857142857</v>
      </c>
      <c r="F6" s="14">
        <f t="shared" si="0"/>
        <v>0.14828571428571435</v>
      </c>
    </row>
    <row r="7" spans="1:6" ht="12.75">
      <c r="A7" s="5">
        <v>6</v>
      </c>
      <c r="B7" s="5" t="s">
        <v>8</v>
      </c>
      <c r="C7" s="5">
        <v>150</v>
      </c>
      <c r="D7" s="5">
        <v>280</v>
      </c>
      <c r="E7" s="14">
        <f>150/280</f>
        <v>0.5357142857142857</v>
      </c>
      <c r="F7" s="14">
        <f t="shared" si="0"/>
        <v>0.14828571428571435</v>
      </c>
    </row>
    <row r="8" spans="1:6" ht="12.75">
      <c r="A8" s="5">
        <v>7</v>
      </c>
      <c r="B8" s="5" t="s">
        <v>26</v>
      </c>
      <c r="C8" s="5">
        <v>138</v>
      </c>
      <c r="D8" s="5">
        <v>280</v>
      </c>
      <c r="E8" s="14">
        <f>138/280</f>
        <v>0.4928571428571429</v>
      </c>
      <c r="F8" s="14">
        <f t="shared" si="0"/>
        <v>0.19114285714285717</v>
      </c>
    </row>
    <row r="9" spans="1:6" ht="12.75">
      <c r="A9" s="5">
        <v>8</v>
      </c>
      <c r="B9" s="5" t="s">
        <v>23</v>
      </c>
      <c r="C9" s="5">
        <v>131</v>
      </c>
      <c r="D9" s="5">
        <v>280</v>
      </c>
      <c r="E9" s="14">
        <f>131/280</f>
        <v>0.46785714285714286</v>
      </c>
      <c r="F9" s="14">
        <f t="shared" si="0"/>
        <v>0.2161428571428572</v>
      </c>
    </row>
    <row r="10" spans="1:6" ht="12.75">
      <c r="A10" s="5">
        <v>9</v>
      </c>
      <c r="B10" s="5" t="s">
        <v>27</v>
      </c>
      <c r="C10" s="5">
        <v>130</v>
      </c>
      <c r="D10" s="5">
        <v>280</v>
      </c>
      <c r="E10" s="14">
        <f>130/280</f>
        <v>0.4642857142857143</v>
      </c>
      <c r="F10" s="14">
        <f t="shared" si="0"/>
        <v>0.21971428571428575</v>
      </c>
    </row>
    <row r="11" spans="1:6" ht="12.75">
      <c r="A11" s="5">
        <v>10</v>
      </c>
      <c r="B11" s="5" t="s">
        <v>7</v>
      </c>
      <c r="C11" s="5">
        <v>0</v>
      </c>
      <c r="D11" s="5">
        <v>1</v>
      </c>
      <c r="E11" s="14">
        <v>0</v>
      </c>
      <c r="F11" s="14">
        <f t="shared" si="0"/>
        <v>0.684</v>
      </c>
    </row>
    <row r="12" spans="1:6" ht="12.75">
      <c r="A12" s="5">
        <v>11</v>
      </c>
      <c r="B12" s="5" t="s">
        <v>69</v>
      </c>
      <c r="C12" s="5">
        <v>0</v>
      </c>
      <c r="D12" s="5">
        <v>1</v>
      </c>
      <c r="E12" s="14">
        <v>0</v>
      </c>
      <c r="F12" s="14">
        <f t="shared" si="0"/>
        <v>0.684</v>
      </c>
    </row>
    <row r="13" spans="1:6" ht="12.75">
      <c r="A13" s="5">
        <v>12</v>
      </c>
      <c r="B13" s="5" t="s">
        <v>24</v>
      </c>
      <c r="C13" s="5">
        <v>0</v>
      </c>
      <c r="D13" s="5">
        <v>1</v>
      </c>
      <c r="E13" s="14">
        <v>0</v>
      </c>
      <c r="F13" s="14">
        <f t="shared" si="0"/>
        <v>0.684</v>
      </c>
    </row>
    <row r="14" spans="1:6" ht="12.75">
      <c r="A14" s="5">
        <v>13</v>
      </c>
      <c r="B14" s="5" t="s">
        <v>17</v>
      </c>
      <c r="C14" s="5">
        <v>0</v>
      </c>
      <c r="D14" s="5">
        <v>1</v>
      </c>
      <c r="E14" s="14">
        <v>0</v>
      </c>
      <c r="F14" s="14">
        <f t="shared" si="0"/>
        <v>0.684</v>
      </c>
    </row>
    <row r="15" spans="1:6" ht="12.75">
      <c r="A15" s="5">
        <v>14</v>
      </c>
      <c r="B15" s="5" t="s">
        <v>10</v>
      </c>
      <c r="C15" s="5">
        <v>0</v>
      </c>
      <c r="D15" s="5">
        <v>1</v>
      </c>
      <c r="E15" s="14">
        <v>0</v>
      </c>
      <c r="F15" s="14">
        <f t="shared" si="0"/>
        <v>0.684</v>
      </c>
    </row>
    <row r="16" spans="1:6" ht="12.75">
      <c r="A16" s="5">
        <v>15</v>
      </c>
      <c r="B16" s="5" t="s">
        <v>30</v>
      </c>
      <c r="C16" s="5">
        <v>0</v>
      </c>
      <c r="D16" s="5">
        <v>1</v>
      </c>
      <c r="E16" s="14">
        <v>0</v>
      </c>
      <c r="F16" s="14">
        <f t="shared" si="0"/>
        <v>0.684</v>
      </c>
    </row>
    <row r="17" spans="1:6" ht="12.75">
      <c r="A17" s="5">
        <v>16</v>
      </c>
      <c r="B17" s="5" t="s">
        <v>20</v>
      </c>
      <c r="C17" s="5">
        <v>0</v>
      </c>
      <c r="D17" s="5">
        <v>1</v>
      </c>
      <c r="E17" s="14">
        <v>0</v>
      </c>
      <c r="F17" s="14">
        <f t="shared" si="0"/>
        <v>0.684</v>
      </c>
    </row>
    <row r="18" spans="1:6" ht="12.75">
      <c r="A18" s="5">
        <v>17</v>
      </c>
      <c r="B18" s="5" t="s">
        <v>19</v>
      </c>
      <c r="C18" s="5">
        <v>0</v>
      </c>
      <c r="D18" s="5">
        <v>1</v>
      </c>
      <c r="E18" s="14">
        <v>0</v>
      </c>
      <c r="F18" s="14">
        <f t="shared" si="0"/>
        <v>0.684</v>
      </c>
    </row>
    <row r="19" spans="1:6" ht="12.75">
      <c r="A19" s="5">
        <v>18</v>
      </c>
      <c r="B19" s="5" t="s">
        <v>16</v>
      </c>
      <c r="C19" s="5">
        <v>0</v>
      </c>
      <c r="D19" s="5">
        <v>1</v>
      </c>
      <c r="E19" s="14">
        <v>0</v>
      </c>
      <c r="F19" s="14">
        <f t="shared" si="0"/>
        <v>0.684</v>
      </c>
    </row>
    <row r="20" spans="1:6" ht="12.75">
      <c r="A20" s="5">
        <v>19</v>
      </c>
      <c r="B20" s="5" t="s">
        <v>22</v>
      </c>
      <c r="C20" s="5">
        <v>0</v>
      </c>
      <c r="D20" s="5">
        <v>1</v>
      </c>
      <c r="E20" s="14">
        <v>0</v>
      </c>
      <c r="F20" s="14">
        <f t="shared" si="0"/>
        <v>0.684</v>
      </c>
    </row>
    <row r="21" spans="1:6" ht="12.75">
      <c r="A21" s="5">
        <v>20</v>
      </c>
      <c r="B21" s="5" t="s">
        <v>28</v>
      </c>
      <c r="C21" s="5">
        <v>0</v>
      </c>
      <c r="D21" s="5">
        <v>1</v>
      </c>
      <c r="E21" s="14">
        <v>0</v>
      </c>
      <c r="F21" s="14">
        <f t="shared" si="0"/>
        <v>0.684</v>
      </c>
    </row>
    <row r="22" spans="1:6" ht="12.75">
      <c r="A22" s="5">
        <v>21</v>
      </c>
      <c r="B22" s="5" t="s">
        <v>13</v>
      </c>
      <c r="C22" s="5">
        <v>0</v>
      </c>
      <c r="D22" s="5">
        <v>1</v>
      </c>
      <c r="E22" s="14">
        <v>0</v>
      </c>
      <c r="F22" s="14">
        <f t="shared" si="0"/>
        <v>0.684</v>
      </c>
    </row>
    <row r="23" spans="1:6" ht="12.75">
      <c r="A23" s="5">
        <v>22</v>
      </c>
      <c r="B23" s="5" t="s">
        <v>5</v>
      </c>
      <c r="C23" s="5">
        <v>0</v>
      </c>
      <c r="D23" s="5">
        <v>1</v>
      </c>
      <c r="E23" s="14">
        <v>0</v>
      </c>
      <c r="F23" s="14">
        <f t="shared" si="0"/>
        <v>0.684</v>
      </c>
    </row>
    <row r="24" spans="1:6" ht="12.75">
      <c r="A24" s="20">
        <v>23</v>
      </c>
      <c r="B24" s="20" t="s">
        <v>15</v>
      </c>
      <c r="C24" s="5">
        <v>0</v>
      </c>
      <c r="D24" s="5">
        <v>1</v>
      </c>
      <c r="E24" s="14">
        <v>0</v>
      </c>
      <c r="F24" s="14">
        <f t="shared" si="0"/>
        <v>0.684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Q47" sqref="Q47"/>
    </sheetView>
  </sheetViews>
  <sheetFormatPr defaultColWidth="9.140625" defaultRowHeight="12.75"/>
  <cols>
    <col min="1" max="1" width="11.28125" style="0" customWidth="1"/>
    <col min="2" max="2" width="13.7109375" style="0" customWidth="1"/>
    <col min="3" max="3" width="9.421875" style="0" customWidth="1"/>
  </cols>
  <sheetData>
    <row r="1" spans="1:6" ht="12.75">
      <c r="A1" s="1" t="s">
        <v>29</v>
      </c>
      <c r="B1" s="1"/>
      <c r="C1" s="1"/>
      <c r="D1" s="1"/>
      <c r="E1" s="1"/>
      <c r="F1" s="1"/>
    </row>
    <row r="2" spans="1:6" ht="12.75">
      <c r="A2" s="2" t="s">
        <v>0</v>
      </c>
      <c r="B2" s="3" t="s">
        <v>47</v>
      </c>
      <c r="C2" s="3" t="s">
        <v>1</v>
      </c>
      <c r="D2" s="4" t="s">
        <v>2</v>
      </c>
      <c r="E2" s="4" t="s">
        <v>3</v>
      </c>
      <c r="F2" s="4" t="s">
        <v>4</v>
      </c>
    </row>
    <row r="3" spans="1:6" ht="12.75">
      <c r="A3" s="5">
        <v>1</v>
      </c>
      <c r="B3" s="11" t="s">
        <v>5</v>
      </c>
      <c r="C3" s="6">
        <v>180</v>
      </c>
      <c r="D3" s="7">
        <v>250</v>
      </c>
      <c r="E3" s="8">
        <f aca="true" t="shared" si="0" ref="E3:E22">C3/D3</f>
        <v>0.72</v>
      </c>
      <c r="F3" s="9" t="s">
        <v>6</v>
      </c>
    </row>
    <row r="4" spans="1:6" ht="12.75">
      <c r="A4" s="5">
        <f aca="true" t="shared" si="1" ref="A4:A26">A3+1</f>
        <v>2</v>
      </c>
      <c r="B4" s="11" t="s">
        <v>30</v>
      </c>
      <c r="C4" s="6">
        <v>160</v>
      </c>
      <c r="D4" s="7">
        <v>230</v>
      </c>
      <c r="E4" s="8">
        <f t="shared" si="0"/>
        <v>0.6956521739130435</v>
      </c>
      <c r="F4" s="8">
        <f aca="true" t="shared" si="2" ref="F4:F26">E$3-E4</f>
        <v>0.024347826086956514</v>
      </c>
    </row>
    <row r="5" spans="1:6" ht="12.75">
      <c r="A5" s="5">
        <f t="shared" si="1"/>
        <v>3</v>
      </c>
      <c r="B5" s="11" t="s">
        <v>8</v>
      </c>
      <c r="C5" s="6">
        <v>173</v>
      </c>
      <c r="D5" s="7">
        <v>260</v>
      </c>
      <c r="E5" s="8">
        <f t="shared" si="0"/>
        <v>0.6653846153846154</v>
      </c>
      <c r="F5" s="8">
        <f t="shared" si="2"/>
        <v>0.05461538461538462</v>
      </c>
    </row>
    <row r="6" spans="1:6" ht="12.75">
      <c r="A6" s="5">
        <f t="shared" si="1"/>
        <v>4</v>
      </c>
      <c r="B6" s="11" t="s">
        <v>9</v>
      </c>
      <c r="C6" s="6">
        <v>152</v>
      </c>
      <c r="D6" s="7">
        <v>260</v>
      </c>
      <c r="E6" s="8">
        <f t="shared" si="0"/>
        <v>0.5846153846153846</v>
      </c>
      <c r="F6" s="8">
        <f t="shared" si="2"/>
        <v>0.13538461538461533</v>
      </c>
    </row>
    <row r="7" spans="1:6" ht="12.75">
      <c r="A7" s="5">
        <f t="shared" si="1"/>
        <v>5</v>
      </c>
      <c r="B7" s="11" t="s">
        <v>10</v>
      </c>
      <c r="C7" s="6">
        <v>140</v>
      </c>
      <c r="D7" s="7">
        <v>260</v>
      </c>
      <c r="E7" s="8">
        <f t="shared" si="0"/>
        <v>0.5384615384615384</v>
      </c>
      <c r="F7" s="8">
        <f t="shared" si="2"/>
        <v>0.18153846153846154</v>
      </c>
    </row>
    <row r="8" spans="1:6" ht="12.75">
      <c r="A8" s="5">
        <f t="shared" si="1"/>
        <v>6</v>
      </c>
      <c r="B8" s="11" t="s">
        <v>11</v>
      </c>
      <c r="C8" s="6">
        <v>136</v>
      </c>
      <c r="D8" s="7">
        <v>260</v>
      </c>
      <c r="E8" s="8">
        <f t="shared" si="0"/>
        <v>0.5230769230769231</v>
      </c>
      <c r="F8" s="8">
        <f t="shared" si="2"/>
        <v>0.19692307692307687</v>
      </c>
    </row>
    <row r="9" spans="1:6" ht="12.75">
      <c r="A9" s="5">
        <f t="shared" si="1"/>
        <v>7</v>
      </c>
      <c r="B9" s="11" t="s">
        <v>12</v>
      </c>
      <c r="C9" s="6">
        <v>0</v>
      </c>
      <c r="D9" s="7">
        <v>1</v>
      </c>
      <c r="E9" s="8">
        <f t="shared" si="0"/>
        <v>0</v>
      </c>
      <c r="F9" s="8">
        <f t="shared" si="2"/>
        <v>0.72</v>
      </c>
    </row>
    <row r="10" spans="1:6" ht="12.75">
      <c r="A10" s="5">
        <f t="shared" si="1"/>
        <v>8</v>
      </c>
      <c r="B10" s="11" t="s">
        <v>13</v>
      </c>
      <c r="C10" s="10">
        <v>0</v>
      </c>
      <c r="D10" s="7">
        <v>1</v>
      </c>
      <c r="E10" s="8">
        <f t="shared" si="0"/>
        <v>0</v>
      </c>
      <c r="F10" s="8">
        <f t="shared" si="2"/>
        <v>0.72</v>
      </c>
    </row>
    <row r="11" spans="1:6" ht="12.75">
      <c r="A11" s="5">
        <f t="shared" si="1"/>
        <v>9</v>
      </c>
      <c r="B11" s="11" t="s">
        <v>14</v>
      </c>
      <c r="C11" s="6">
        <v>0</v>
      </c>
      <c r="D11" s="7">
        <v>1</v>
      </c>
      <c r="E11" s="8">
        <f t="shared" si="0"/>
        <v>0</v>
      </c>
      <c r="F11" s="8">
        <f t="shared" si="2"/>
        <v>0.72</v>
      </c>
    </row>
    <row r="12" spans="1:6" ht="12.75">
      <c r="A12" s="5">
        <f t="shared" si="1"/>
        <v>10</v>
      </c>
      <c r="B12" s="11" t="s">
        <v>15</v>
      </c>
      <c r="C12" s="6">
        <v>0</v>
      </c>
      <c r="D12" s="7">
        <v>1</v>
      </c>
      <c r="E12" s="8">
        <f t="shared" si="0"/>
        <v>0</v>
      </c>
      <c r="F12" s="8">
        <f t="shared" si="2"/>
        <v>0.72</v>
      </c>
    </row>
    <row r="13" spans="1:6" ht="12.75">
      <c r="A13" s="5">
        <f t="shared" si="1"/>
        <v>11</v>
      </c>
      <c r="B13" s="11" t="s">
        <v>16</v>
      </c>
      <c r="C13" s="10">
        <v>0</v>
      </c>
      <c r="D13" s="7">
        <v>1</v>
      </c>
      <c r="E13" s="8">
        <f t="shared" si="0"/>
        <v>0</v>
      </c>
      <c r="F13" s="8">
        <f t="shared" si="2"/>
        <v>0.72</v>
      </c>
    </row>
    <row r="14" spans="1:6" ht="12.75">
      <c r="A14" s="5">
        <f t="shared" si="1"/>
        <v>12</v>
      </c>
      <c r="B14" s="11" t="s">
        <v>17</v>
      </c>
      <c r="C14" s="10">
        <v>0</v>
      </c>
      <c r="D14" s="7">
        <v>1</v>
      </c>
      <c r="E14" s="8">
        <f t="shared" si="0"/>
        <v>0</v>
      </c>
      <c r="F14" s="8">
        <f t="shared" si="2"/>
        <v>0.72</v>
      </c>
    </row>
    <row r="15" spans="1:6" ht="12.75">
      <c r="A15" s="5">
        <f t="shared" si="1"/>
        <v>13</v>
      </c>
      <c r="B15" s="11" t="s">
        <v>18</v>
      </c>
      <c r="C15" s="6">
        <v>0</v>
      </c>
      <c r="D15" s="7">
        <v>1</v>
      </c>
      <c r="E15" s="8">
        <f t="shared" si="0"/>
        <v>0</v>
      </c>
      <c r="F15" s="8">
        <f t="shared" si="2"/>
        <v>0.72</v>
      </c>
    </row>
    <row r="16" spans="1:6" ht="12.75">
      <c r="A16" s="5">
        <f t="shared" si="1"/>
        <v>14</v>
      </c>
      <c r="B16" s="11" t="s">
        <v>19</v>
      </c>
      <c r="C16" s="6">
        <v>0</v>
      </c>
      <c r="D16" s="7">
        <v>1</v>
      </c>
      <c r="E16" s="8">
        <f t="shared" si="0"/>
        <v>0</v>
      </c>
      <c r="F16" s="8">
        <f t="shared" si="2"/>
        <v>0.72</v>
      </c>
    </row>
    <row r="17" spans="1:6" ht="12.75">
      <c r="A17" s="5">
        <f t="shared" si="1"/>
        <v>15</v>
      </c>
      <c r="B17" s="11" t="s">
        <v>20</v>
      </c>
      <c r="C17" s="10">
        <v>0</v>
      </c>
      <c r="D17" s="7">
        <v>1</v>
      </c>
      <c r="E17" s="8">
        <f t="shared" si="0"/>
        <v>0</v>
      </c>
      <c r="F17" s="8">
        <f t="shared" si="2"/>
        <v>0.72</v>
      </c>
    </row>
    <row r="18" spans="1:6" ht="12.75">
      <c r="A18" s="5">
        <f t="shared" si="1"/>
        <v>16</v>
      </c>
      <c r="B18" s="11" t="s">
        <v>21</v>
      </c>
      <c r="C18" s="6">
        <v>0</v>
      </c>
      <c r="D18" s="7">
        <v>1</v>
      </c>
      <c r="E18" s="8">
        <f t="shared" si="0"/>
        <v>0</v>
      </c>
      <c r="F18" s="8">
        <f t="shared" si="2"/>
        <v>0.72</v>
      </c>
    </row>
    <row r="19" spans="1:6" ht="12.75">
      <c r="A19" s="5">
        <f t="shared" si="1"/>
        <v>17</v>
      </c>
      <c r="B19" s="11" t="s">
        <v>22</v>
      </c>
      <c r="C19" s="6">
        <v>0</v>
      </c>
      <c r="D19" s="7">
        <v>1</v>
      </c>
      <c r="E19" s="8">
        <f t="shared" si="0"/>
        <v>0</v>
      </c>
      <c r="F19" s="8">
        <f t="shared" si="2"/>
        <v>0.72</v>
      </c>
    </row>
    <row r="20" spans="1:6" ht="12.75">
      <c r="A20" s="5">
        <f t="shared" si="1"/>
        <v>18</v>
      </c>
      <c r="B20" s="11" t="s">
        <v>23</v>
      </c>
      <c r="C20" s="6">
        <v>0</v>
      </c>
      <c r="D20" s="7">
        <v>1</v>
      </c>
      <c r="E20" s="8">
        <f t="shared" si="0"/>
        <v>0</v>
      </c>
      <c r="F20" s="8">
        <f t="shared" si="2"/>
        <v>0.72</v>
      </c>
    </row>
    <row r="21" spans="1:6" ht="12.75">
      <c r="A21" s="5">
        <f t="shared" si="1"/>
        <v>19</v>
      </c>
      <c r="B21" s="11" t="s">
        <v>24</v>
      </c>
      <c r="C21" s="6">
        <v>0</v>
      </c>
      <c r="D21" s="7">
        <v>1</v>
      </c>
      <c r="E21" s="8">
        <f t="shared" si="0"/>
        <v>0</v>
      </c>
      <c r="F21" s="8">
        <f t="shared" si="2"/>
        <v>0.72</v>
      </c>
    </row>
    <row r="22" spans="1:6" ht="12.75">
      <c r="A22" s="5">
        <f t="shared" si="1"/>
        <v>20</v>
      </c>
      <c r="B22" s="11" t="s">
        <v>25</v>
      </c>
      <c r="C22" s="6">
        <v>0</v>
      </c>
      <c r="D22" s="7">
        <v>1</v>
      </c>
      <c r="E22" s="8">
        <f t="shared" si="0"/>
        <v>0</v>
      </c>
      <c r="F22" s="8">
        <f t="shared" si="2"/>
        <v>0.72</v>
      </c>
    </row>
    <row r="23" spans="1:6" ht="12.75">
      <c r="A23" s="5">
        <f t="shared" si="1"/>
        <v>21</v>
      </c>
      <c r="B23" s="11" t="s">
        <v>7</v>
      </c>
      <c r="C23" s="6">
        <v>0</v>
      </c>
      <c r="D23" s="7">
        <v>1</v>
      </c>
      <c r="E23" s="8">
        <v>0</v>
      </c>
      <c r="F23" s="8">
        <f t="shared" si="2"/>
        <v>0.72</v>
      </c>
    </row>
    <row r="24" spans="1:6" ht="12.75">
      <c r="A24" s="5">
        <f t="shared" si="1"/>
        <v>22</v>
      </c>
      <c r="B24" s="11" t="s">
        <v>26</v>
      </c>
      <c r="C24" s="6">
        <v>0</v>
      </c>
      <c r="D24" s="7">
        <v>1</v>
      </c>
      <c r="E24" s="8">
        <v>0</v>
      </c>
      <c r="F24" s="8">
        <f t="shared" si="2"/>
        <v>0.72</v>
      </c>
    </row>
    <row r="25" spans="1:6" ht="12.75">
      <c r="A25" s="5">
        <f t="shared" si="1"/>
        <v>23</v>
      </c>
      <c r="B25" s="11" t="s">
        <v>27</v>
      </c>
      <c r="C25" s="6">
        <v>0</v>
      </c>
      <c r="D25" s="7">
        <v>1</v>
      </c>
      <c r="E25" s="8">
        <v>0</v>
      </c>
      <c r="F25" s="8">
        <f t="shared" si="2"/>
        <v>0.72</v>
      </c>
    </row>
    <row r="26" spans="1:6" ht="12.75">
      <c r="A26" s="5">
        <f t="shared" si="1"/>
        <v>24</v>
      </c>
      <c r="B26" s="11" t="s">
        <v>28</v>
      </c>
      <c r="C26" s="6">
        <v>0</v>
      </c>
      <c r="D26" s="7">
        <v>1</v>
      </c>
      <c r="E26" s="8">
        <v>0</v>
      </c>
      <c r="F26" s="8">
        <f t="shared" si="2"/>
        <v>0.72</v>
      </c>
    </row>
    <row r="29" spans="1:4" ht="12.75">
      <c r="A29" s="2" t="s">
        <v>51</v>
      </c>
      <c r="B29" s="17" t="s">
        <v>52</v>
      </c>
      <c r="C29" s="5" t="s">
        <v>54</v>
      </c>
      <c r="D29" s="5"/>
    </row>
    <row r="30" spans="1:4" ht="12.75">
      <c r="A30" s="5">
        <v>1</v>
      </c>
      <c r="B30" s="5" t="s">
        <v>45</v>
      </c>
      <c r="C30" s="14">
        <v>0.625</v>
      </c>
      <c r="D30" s="19" t="s">
        <v>6</v>
      </c>
    </row>
    <row r="31" spans="1:4" ht="12.75">
      <c r="A31" s="5">
        <v>2</v>
      </c>
      <c r="B31" s="5" t="s">
        <v>38</v>
      </c>
      <c r="C31" s="14">
        <v>0.36</v>
      </c>
      <c r="D31" s="14">
        <f aca="true" t="shared" si="3" ref="D31:D41">$C$30-C31</f>
        <v>0.265</v>
      </c>
    </row>
    <row r="32" spans="1:4" ht="12.75">
      <c r="A32" s="5">
        <v>3</v>
      </c>
      <c r="B32" s="5" t="s">
        <v>40</v>
      </c>
      <c r="C32" s="14">
        <v>0.3479</v>
      </c>
      <c r="D32" s="14">
        <f t="shared" si="3"/>
        <v>0.2771</v>
      </c>
    </row>
    <row r="33" spans="1:4" ht="12.75">
      <c r="A33" s="5">
        <v>4</v>
      </c>
      <c r="B33" s="5" t="s">
        <v>41</v>
      </c>
      <c r="C33" s="14">
        <v>0.2693</v>
      </c>
      <c r="D33" s="14">
        <f t="shared" si="3"/>
        <v>0.3557</v>
      </c>
    </row>
    <row r="34" spans="1:4" ht="12.75">
      <c r="A34" s="5">
        <v>5</v>
      </c>
      <c r="B34" s="5" t="s">
        <v>39</v>
      </c>
      <c r="C34" s="14">
        <v>0.2616</v>
      </c>
      <c r="D34" s="14">
        <f t="shared" si="3"/>
        <v>0.3634</v>
      </c>
    </row>
    <row r="35" spans="1:4" ht="12.75">
      <c r="A35" s="5">
        <v>6</v>
      </c>
      <c r="B35" s="5" t="s">
        <v>53</v>
      </c>
      <c r="C35" s="14">
        <v>0</v>
      </c>
      <c r="D35" s="14">
        <f t="shared" si="3"/>
        <v>0.625</v>
      </c>
    </row>
    <row r="36" spans="1:4" ht="12.75">
      <c r="A36" s="5">
        <v>7</v>
      </c>
      <c r="B36" s="5" t="s">
        <v>36</v>
      </c>
      <c r="C36" s="14">
        <v>0</v>
      </c>
      <c r="D36" s="14">
        <f t="shared" si="3"/>
        <v>0.625</v>
      </c>
    </row>
    <row r="37" spans="1:4" ht="12.75">
      <c r="A37" s="5">
        <v>8</v>
      </c>
      <c r="B37" s="11" t="s">
        <v>35</v>
      </c>
      <c r="C37" s="14">
        <v>0</v>
      </c>
      <c r="D37" s="14">
        <f t="shared" si="3"/>
        <v>0.625</v>
      </c>
    </row>
    <row r="38" spans="1:4" ht="12.75">
      <c r="A38" s="5">
        <v>9</v>
      </c>
      <c r="B38" s="5" t="s">
        <v>44</v>
      </c>
      <c r="C38" s="14">
        <v>0</v>
      </c>
      <c r="D38" s="14">
        <f t="shared" si="3"/>
        <v>0.625</v>
      </c>
    </row>
    <row r="39" spans="1:4" ht="12.75">
      <c r="A39" s="5">
        <v>10</v>
      </c>
      <c r="B39" s="5" t="s">
        <v>43</v>
      </c>
      <c r="C39" s="14">
        <v>0</v>
      </c>
      <c r="D39" s="14">
        <f t="shared" si="3"/>
        <v>0.625</v>
      </c>
    </row>
    <row r="40" spans="1:4" ht="12.75">
      <c r="A40" s="5">
        <v>11</v>
      </c>
      <c r="B40" s="5" t="s">
        <v>37</v>
      </c>
      <c r="C40" s="14">
        <v>0</v>
      </c>
      <c r="D40" s="14">
        <f t="shared" si="3"/>
        <v>0.625</v>
      </c>
    </row>
    <row r="41" spans="1:4" ht="12.75">
      <c r="A41" s="5">
        <v>12</v>
      </c>
      <c r="B41" s="5" t="s">
        <v>42</v>
      </c>
      <c r="C41" s="14">
        <v>0</v>
      </c>
      <c r="D41" s="14">
        <f t="shared" si="3"/>
        <v>0.625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21" sqref="H21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9.8515625" style="0" customWidth="1"/>
  </cols>
  <sheetData>
    <row r="1" ht="12.75">
      <c r="A1" t="s">
        <v>56</v>
      </c>
    </row>
    <row r="2" spans="1:6" ht="12.75">
      <c r="A2" s="2" t="s">
        <v>0</v>
      </c>
      <c r="B2" s="3" t="s">
        <v>47</v>
      </c>
      <c r="C2" s="3" t="s">
        <v>1</v>
      </c>
      <c r="D2" s="4" t="s">
        <v>2</v>
      </c>
      <c r="E2" s="4" t="s">
        <v>3</v>
      </c>
      <c r="F2" s="4"/>
    </row>
    <row r="3" spans="1:6" ht="12.75">
      <c r="A3" s="5">
        <v>1</v>
      </c>
      <c r="B3" s="11" t="s">
        <v>7</v>
      </c>
      <c r="C3" s="6">
        <v>195</v>
      </c>
      <c r="D3" s="7">
        <v>230</v>
      </c>
      <c r="E3" s="8">
        <f aca="true" t="shared" si="0" ref="E3:E22">C3/D3</f>
        <v>0.8478260869565217</v>
      </c>
      <c r="F3" s="12" t="s">
        <v>6</v>
      </c>
    </row>
    <row r="4" spans="1:6" ht="12.75">
      <c r="A4" s="5">
        <f aca="true" t="shared" si="1" ref="A4:A26">A3+1</f>
        <v>2</v>
      </c>
      <c r="B4" s="11" t="s">
        <v>24</v>
      </c>
      <c r="C4" s="6">
        <v>190</v>
      </c>
      <c r="D4" s="7">
        <v>230</v>
      </c>
      <c r="E4" s="8">
        <f t="shared" si="0"/>
        <v>0.8260869565217391</v>
      </c>
      <c r="F4" s="8">
        <f aca="true" t="shared" si="2" ref="F4:F26">E$3-E4</f>
        <v>0.021739130434782594</v>
      </c>
    </row>
    <row r="5" spans="1:6" ht="12.75">
      <c r="A5" s="5">
        <f t="shared" si="1"/>
        <v>3</v>
      </c>
      <c r="B5" s="11" t="s">
        <v>18</v>
      </c>
      <c r="C5" s="6">
        <v>180</v>
      </c>
      <c r="D5" s="7">
        <v>220</v>
      </c>
      <c r="E5" s="8">
        <f t="shared" si="0"/>
        <v>0.8181818181818182</v>
      </c>
      <c r="F5" s="8">
        <f t="shared" si="2"/>
        <v>0.029644268774703497</v>
      </c>
    </row>
    <row r="6" spans="1:6" ht="12.75">
      <c r="A6" s="5">
        <f t="shared" si="1"/>
        <v>4</v>
      </c>
      <c r="B6" s="11" t="s">
        <v>10</v>
      </c>
      <c r="C6" s="6">
        <v>187</v>
      </c>
      <c r="D6" s="7">
        <v>230</v>
      </c>
      <c r="E6" s="8">
        <f t="shared" si="0"/>
        <v>0.8130434782608695</v>
      </c>
      <c r="F6" s="8">
        <f t="shared" si="2"/>
        <v>0.034782608695652195</v>
      </c>
    </row>
    <row r="7" spans="1:6" ht="12.75">
      <c r="A7" s="5">
        <f t="shared" si="1"/>
        <v>5</v>
      </c>
      <c r="B7" s="11" t="s">
        <v>16</v>
      </c>
      <c r="C7" s="6">
        <v>195</v>
      </c>
      <c r="D7" s="7">
        <v>240</v>
      </c>
      <c r="E7" s="8">
        <f t="shared" si="0"/>
        <v>0.8125</v>
      </c>
      <c r="F7" s="8">
        <f t="shared" si="2"/>
        <v>0.03532608695652173</v>
      </c>
    </row>
    <row r="8" spans="1:6" ht="12.75">
      <c r="A8" s="5">
        <f t="shared" si="1"/>
        <v>6</v>
      </c>
      <c r="B8" s="11" t="s">
        <v>15</v>
      </c>
      <c r="C8" s="6">
        <v>176</v>
      </c>
      <c r="D8" s="7">
        <v>230</v>
      </c>
      <c r="E8" s="8">
        <f t="shared" si="0"/>
        <v>0.7652173913043478</v>
      </c>
      <c r="F8" s="8">
        <f t="shared" si="2"/>
        <v>0.08260869565217388</v>
      </c>
    </row>
    <row r="9" spans="1:6" ht="12.75">
      <c r="A9" s="5">
        <f t="shared" si="1"/>
        <v>7</v>
      </c>
      <c r="B9" s="11" t="s">
        <v>22</v>
      </c>
      <c r="C9" s="6">
        <v>184</v>
      </c>
      <c r="D9" s="7">
        <v>250</v>
      </c>
      <c r="E9" s="8">
        <f t="shared" si="0"/>
        <v>0.736</v>
      </c>
      <c r="F9" s="8">
        <f t="shared" si="2"/>
        <v>0.11182608695652174</v>
      </c>
    </row>
    <row r="10" spans="1:6" ht="12.75">
      <c r="A10" s="5">
        <f t="shared" si="1"/>
        <v>8</v>
      </c>
      <c r="B10" s="11" t="s">
        <v>17</v>
      </c>
      <c r="C10" s="10">
        <v>160</v>
      </c>
      <c r="D10" s="7">
        <v>220</v>
      </c>
      <c r="E10" s="8">
        <f t="shared" si="0"/>
        <v>0.7272727272727273</v>
      </c>
      <c r="F10" s="8">
        <f t="shared" si="2"/>
        <v>0.12055335968379444</v>
      </c>
    </row>
    <row r="11" spans="1:6" ht="12.75">
      <c r="A11" s="5">
        <f t="shared" si="1"/>
        <v>9</v>
      </c>
      <c r="B11" s="11" t="s">
        <v>28</v>
      </c>
      <c r="C11" s="6">
        <v>180</v>
      </c>
      <c r="D11" s="7">
        <v>250</v>
      </c>
      <c r="E11" s="8">
        <f t="shared" si="0"/>
        <v>0.72</v>
      </c>
      <c r="F11" s="8">
        <f t="shared" si="2"/>
        <v>0.12782608695652176</v>
      </c>
    </row>
    <row r="12" spans="1:6" ht="12.75">
      <c r="A12" s="5">
        <f t="shared" si="1"/>
        <v>10</v>
      </c>
      <c r="B12" s="11" t="s">
        <v>30</v>
      </c>
      <c r="C12" s="6">
        <v>180</v>
      </c>
      <c r="D12" s="7">
        <v>250</v>
      </c>
      <c r="E12" s="8">
        <f t="shared" si="0"/>
        <v>0.72</v>
      </c>
      <c r="F12" s="8">
        <f t="shared" si="2"/>
        <v>0.12782608695652176</v>
      </c>
    </row>
    <row r="13" spans="1:6" ht="12.75">
      <c r="A13" s="5">
        <f t="shared" si="1"/>
        <v>11</v>
      </c>
      <c r="B13" s="11" t="s">
        <v>23</v>
      </c>
      <c r="C13" s="10">
        <v>165</v>
      </c>
      <c r="D13" s="7">
        <v>230</v>
      </c>
      <c r="E13" s="8">
        <f t="shared" si="0"/>
        <v>0.717391304347826</v>
      </c>
      <c r="F13" s="8">
        <f t="shared" si="2"/>
        <v>0.13043478260869568</v>
      </c>
    </row>
    <row r="14" spans="1:6" ht="12.75">
      <c r="A14" s="5">
        <f t="shared" si="1"/>
        <v>12</v>
      </c>
      <c r="B14" s="11" t="s">
        <v>27</v>
      </c>
      <c r="C14" s="10">
        <v>165</v>
      </c>
      <c r="D14" s="7">
        <v>250</v>
      </c>
      <c r="E14" s="8">
        <f t="shared" si="0"/>
        <v>0.66</v>
      </c>
      <c r="F14" s="8">
        <f t="shared" si="2"/>
        <v>0.1878260869565217</v>
      </c>
    </row>
    <row r="15" spans="1:6" ht="12.75">
      <c r="A15" s="5">
        <f t="shared" si="1"/>
        <v>13</v>
      </c>
      <c r="B15" s="11" t="s">
        <v>11</v>
      </c>
      <c r="C15" s="6">
        <v>160</v>
      </c>
      <c r="D15" s="7">
        <v>250</v>
      </c>
      <c r="E15" s="8">
        <f t="shared" si="0"/>
        <v>0.64</v>
      </c>
      <c r="F15" s="8">
        <f t="shared" si="2"/>
        <v>0.20782608695652172</v>
      </c>
    </row>
    <row r="16" spans="1:6" ht="12.75">
      <c r="A16" s="5">
        <f t="shared" si="1"/>
        <v>14</v>
      </c>
      <c r="B16" s="11" t="s">
        <v>21</v>
      </c>
      <c r="C16" s="6">
        <v>160</v>
      </c>
      <c r="D16" s="7">
        <v>250</v>
      </c>
      <c r="E16" s="8">
        <f t="shared" si="0"/>
        <v>0.64</v>
      </c>
      <c r="F16" s="8">
        <f t="shared" si="2"/>
        <v>0.20782608695652172</v>
      </c>
    </row>
    <row r="17" spans="1:6" ht="12.75">
      <c r="A17" s="5">
        <f t="shared" si="1"/>
        <v>15</v>
      </c>
      <c r="B17" s="11" t="s">
        <v>26</v>
      </c>
      <c r="C17" s="10">
        <v>159</v>
      </c>
      <c r="D17" s="7">
        <v>250</v>
      </c>
      <c r="E17" s="8">
        <f t="shared" si="0"/>
        <v>0.636</v>
      </c>
      <c r="F17" s="8">
        <f t="shared" si="2"/>
        <v>0.21182608695652172</v>
      </c>
    </row>
    <row r="18" spans="1:6" ht="12.75">
      <c r="A18" s="5">
        <f t="shared" si="1"/>
        <v>16</v>
      </c>
      <c r="B18" s="11" t="s">
        <v>20</v>
      </c>
      <c r="C18" s="6">
        <v>155</v>
      </c>
      <c r="D18" s="7">
        <v>250</v>
      </c>
      <c r="E18" s="8">
        <f t="shared" si="0"/>
        <v>0.62</v>
      </c>
      <c r="F18" s="8">
        <f t="shared" si="2"/>
        <v>0.22782608695652173</v>
      </c>
    </row>
    <row r="19" spans="1:6" ht="12.75">
      <c r="A19" s="5">
        <f t="shared" si="1"/>
        <v>17</v>
      </c>
      <c r="B19" s="11" t="s">
        <v>9</v>
      </c>
      <c r="C19" s="6">
        <v>154</v>
      </c>
      <c r="D19" s="7">
        <v>250</v>
      </c>
      <c r="E19" s="8">
        <f t="shared" si="0"/>
        <v>0.616</v>
      </c>
      <c r="F19" s="8">
        <f t="shared" si="2"/>
        <v>0.23182608695652174</v>
      </c>
    </row>
    <row r="20" spans="1:6" ht="12.75">
      <c r="A20" s="5">
        <f t="shared" si="1"/>
        <v>18</v>
      </c>
      <c r="B20" s="11" t="s">
        <v>31</v>
      </c>
      <c r="C20" s="6">
        <v>151</v>
      </c>
      <c r="D20" s="7">
        <v>250</v>
      </c>
      <c r="E20" s="8">
        <f t="shared" si="0"/>
        <v>0.604</v>
      </c>
      <c r="F20" s="8">
        <f t="shared" si="2"/>
        <v>0.24382608695652175</v>
      </c>
    </row>
    <row r="21" spans="1:6" ht="12.75">
      <c r="A21" s="5">
        <f t="shared" si="1"/>
        <v>19</v>
      </c>
      <c r="B21" s="11" t="s">
        <v>14</v>
      </c>
      <c r="C21" s="6">
        <v>141</v>
      </c>
      <c r="D21" s="7">
        <v>250</v>
      </c>
      <c r="E21" s="8">
        <f t="shared" si="0"/>
        <v>0.564</v>
      </c>
      <c r="F21" s="8">
        <f t="shared" si="2"/>
        <v>0.2838260869565218</v>
      </c>
    </row>
    <row r="22" spans="1:6" ht="12.75">
      <c r="A22" s="5">
        <f t="shared" si="1"/>
        <v>20</v>
      </c>
      <c r="B22" s="11" t="s">
        <v>19</v>
      </c>
      <c r="C22" s="6">
        <v>140</v>
      </c>
      <c r="D22" s="7">
        <v>250</v>
      </c>
      <c r="E22" s="8">
        <f t="shared" si="0"/>
        <v>0.56</v>
      </c>
      <c r="F22" s="8">
        <f t="shared" si="2"/>
        <v>0.2878260869565217</v>
      </c>
    </row>
    <row r="23" spans="1:6" ht="12.75">
      <c r="A23" s="5">
        <f t="shared" si="1"/>
        <v>21</v>
      </c>
      <c r="B23" s="11" t="s">
        <v>32</v>
      </c>
      <c r="C23" s="6">
        <v>0</v>
      </c>
      <c r="D23" s="7">
        <v>1</v>
      </c>
      <c r="E23" s="8">
        <v>0</v>
      </c>
      <c r="F23" s="8">
        <f t="shared" si="2"/>
        <v>0.8478260869565217</v>
      </c>
    </row>
    <row r="24" spans="1:6" ht="12.75">
      <c r="A24" s="5">
        <f t="shared" si="1"/>
        <v>22</v>
      </c>
      <c r="B24" s="11" t="s">
        <v>13</v>
      </c>
      <c r="C24" s="6">
        <v>0</v>
      </c>
      <c r="D24" s="7">
        <v>1</v>
      </c>
      <c r="E24" s="8">
        <v>0</v>
      </c>
      <c r="F24" s="8">
        <f t="shared" si="2"/>
        <v>0.8478260869565217</v>
      </c>
    </row>
    <row r="25" spans="1:6" ht="12.75">
      <c r="A25" s="5">
        <f t="shared" si="1"/>
        <v>23</v>
      </c>
      <c r="B25" s="11" t="s">
        <v>25</v>
      </c>
      <c r="C25" s="6">
        <v>0</v>
      </c>
      <c r="D25" s="7">
        <v>1</v>
      </c>
      <c r="E25" s="8">
        <v>0</v>
      </c>
      <c r="F25" s="8">
        <f t="shared" si="2"/>
        <v>0.8478260869565217</v>
      </c>
    </row>
    <row r="26" spans="1:6" ht="12.75">
      <c r="A26" s="5">
        <f t="shared" si="1"/>
        <v>24</v>
      </c>
      <c r="B26" s="11" t="s">
        <v>5</v>
      </c>
      <c r="C26" s="6">
        <v>0</v>
      </c>
      <c r="D26" s="7">
        <v>1</v>
      </c>
      <c r="E26" s="8">
        <v>0</v>
      </c>
      <c r="F26" s="8">
        <f t="shared" si="2"/>
        <v>0.8478260869565217</v>
      </c>
    </row>
    <row r="29" spans="1:4" ht="12.75">
      <c r="A29" s="2" t="s">
        <v>51</v>
      </c>
      <c r="B29" s="17" t="s">
        <v>52</v>
      </c>
      <c r="C29" s="2" t="s">
        <v>54</v>
      </c>
      <c r="D29" s="5"/>
    </row>
    <row r="30" spans="1:4" ht="12.75">
      <c r="A30" s="5">
        <v>1</v>
      </c>
      <c r="B30" s="5" t="s">
        <v>53</v>
      </c>
      <c r="C30" s="14">
        <v>0.81535</v>
      </c>
      <c r="D30" s="18" t="s">
        <v>6</v>
      </c>
    </row>
    <row r="31" spans="1:4" ht="12.75">
      <c r="A31" s="5">
        <v>2</v>
      </c>
      <c r="B31" s="5" t="s">
        <v>44</v>
      </c>
      <c r="C31" s="14">
        <v>0.73305</v>
      </c>
      <c r="D31" s="14">
        <f>$C$30-C31</f>
        <v>0.08230000000000004</v>
      </c>
    </row>
    <row r="32" spans="1:4" ht="12.75">
      <c r="A32" s="5">
        <v>3</v>
      </c>
      <c r="B32" s="5" t="s">
        <v>40</v>
      </c>
      <c r="C32" s="14">
        <v>0.728</v>
      </c>
      <c r="D32" s="14">
        <f aca="true" t="shared" si="3" ref="D32:D41">$C$30-C32</f>
        <v>0.08735000000000004</v>
      </c>
    </row>
    <row r="33" spans="1:4" ht="12.75">
      <c r="A33" s="5">
        <v>4</v>
      </c>
      <c r="B33" s="5" t="s">
        <v>41</v>
      </c>
      <c r="C33" s="14">
        <v>0.7165</v>
      </c>
      <c r="D33" s="14">
        <f t="shared" si="3"/>
        <v>0.09885</v>
      </c>
    </row>
    <row r="34" spans="1:4" ht="12.75">
      <c r="A34" s="5">
        <v>5</v>
      </c>
      <c r="B34" s="5" t="s">
        <v>43</v>
      </c>
      <c r="C34" s="14">
        <v>0.6887</v>
      </c>
      <c r="D34" s="14">
        <f t="shared" si="3"/>
        <v>0.12665000000000004</v>
      </c>
    </row>
    <row r="35" spans="1:4" ht="12.75">
      <c r="A35" s="5">
        <v>6</v>
      </c>
      <c r="B35" s="5" t="s">
        <v>37</v>
      </c>
      <c r="C35" s="14">
        <v>0.68165</v>
      </c>
      <c r="D35" s="14">
        <f t="shared" si="3"/>
        <v>0.13370000000000004</v>
      </c>
    </row>
    <row r="36" spans="1:4" ht="12.75">
      <c r="A36" s="5">
        <v>7</v>
      </c>
      <c r="B36" s="5" t="s">
        <v>42</v>
      </c>
      <c r="C36" s="14">
        <v>0.642</v>
      </c>
      <c r="D36" s="14">
        <f t="shared" si="3"/>
        <v>0.17335</v>
      </c>
    </row>
    <row r="37" spans="1:4" ht="12.75">
      <c r="A37" s="5">
        <v>8</v>
      </c>
      <c r="B37" s="5" t="s">
        <v>45</v>
      </c>
      <c r="C37" s="14">
        <v>0.61</v>
      </c>
      <c r="D37" s="14">
        <f t="shared" si="3"/>
        <v>0.20535000000000003</v>
      </c>
    </row>
    <row r="38" spans="1:4" ht="12.75">
      <c r="A38" s="5">
        <v>9</v>
      </c>
      <c r="B38" s="5" t="s">
        <v>39</v>
      </c>
      <c r="C38" s="14">
        <v>0.5</v>
      </c>
      <c r="D38" s="14">
        <f t="shared" si="3"/>
        <v>0.31535</v>
      </c>
    </row>
    <row r="39" spans="1:4" ht="12.75">
      <c r="A39" s="5">
        <v>10</v>
      </c>
      <c r="B39" s="5" t="s">
        <v>36</v>
      </c>
      <c r="C39" s="14">
        <v>0.4239</v>
      </c>
      <c r="D39" s="14">
        <f t="shared" si="3"/>
        <v>0.39145</v>
      </c>
    </row>
    <row r="40" spans="1:4" ht="12.75">
      <c r="A40" s="5">
        <v>11</v>
      </c>
      <c r="B40" s="5" t="s">
        <v>38</v>
      </c>
      <c r="C40" s="14">
        <v>0.3826</v>
      </c>
      <c r="D40" s="14">
        <f t="shared" si="3"/>
        <v>0.43275</v>
      </c>
    </row>
    <row r="41" spans="1:4" ht="12.75">
      <c r="A41" s="5">
        <v>12</v>
      </c>
      <c r="B41" s="11" t="s">
        <v>35</v>
      </c>
      <c r="C41" s="14">
        <v>0</v>
      </c>
      <c r="D41" s="14">
        <f t="shared" si="3"/>
        <v>0.81535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M45" sqref="M45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10.00390625" style="0" customWidth="1"/>
  </cols>
  <sheetData>
    <row r="1" spans="1:6" ht="12.75">
      <c r="A1" s="1" t="s">
        <v>34</v>
      </c>
      <c r="B1" s="1"/>
      <c r="C1" s="1"/>
      <c r="D1" s="1"/>
      <c r="E1" s="1"/>
      <c r="F1" s="1"/>
    </row>
    <row r="2" spans="1:6" ht="12.75">
      <c r="A2" s="2" t="s">
        <v>0</v>
      </c>
      <c r="B2" s="3" t="s">
        <v>47</v>
      </c>
      <c r="C2" s="3" t="s">
        <v>1</v>
      </c>
      <c r="D2" s="4" t="s">
        <v>2</v>
      </c>
      <c r="E2" s="4" t="s">
        <v>3</v>
      </c>
      <c r="F2" s="4"/>
    </row>
    <row r="3" spans="1:6" ht="12.75">
      <c r="A3" s="5">
        <v>1</v>
      </c>
      <c r="B3" s="11" t="s">
        <v>16</v>
      </c>
      <c r="C3" s="6">
        <v>200</v>
      </c>
      <c r="D3" s="7">
        <v>220</v>
      </c>
      <c r="E3" s="8">
        <f aca="true" t="shared" si="0" ref="E3:E22">C3/D3</f>
        <v>0.9090909090909091</v>
      </c>
      <c r="F3" s="9" t="s">
        <v>6</v>
      </c>
    </row>
    <row r="4" spans="1:6" ht="12.75">
      <c r="A4" s="5">
        <f aca="true" t="shared" si="1" ref="A4:A26">A3+1</f>
        <v>2</v>
      </c>
      <c r="B4" s="11" t="s">
        <v>7</v>
      </c>
      <c r="C4" s="6">
        <v>180</v>
      </c>
      <c r="D4" s="7">
        <v>200</v>
      </c>
      <c r="E4" s="8">
        <f t="shared" si="0"/>
        <v>0.9</v>
      </c>
      <c r="F4" s="8">
        <f aca="true" t="shared" si="2" ref="F4:F26">E$3-E4</f>
        <v>0.009090909090909038</v>
      </c>
    </row>
    <row r="5" spans="1:6" ht="12.75">
      <c r="A5" s="5">
        <f t="shared" si="1"/>
        <v>3</v>
      </c>
      <c r="B5" s="11" t="s">
        <v>18</v>
      </c>
      <c r="C5" s="6">
        <v>190</v>
      </c>
      <c r="D5" s="7">
        <v>220</v>
      </c>
      <c r="E5" s="8">
        <f t="shared" si="0"/>
        <v>0.8636363636363636</v>
      </c>
      <c r="F5" s="8">
        <f t="shared" si="2"/>
        <v>0.045454545454545414</v>
      </c>
    </row>
    <row r="6" spans="1:6" ht="12.75">
      <c r="A6" s="5">
        <f t="shared" si="1"/>
        <v>4</v>
      </c>
      <c r="B6" s="11" t="s">
        <v>30</v>
      </c>
      <c r="C6" s="6">
        <v>190</v>
      </c>
      <c r="D6" s="7">
        <v>230</v>
      </c>
      <c r="E6" s="8">
        <f t="shared" si="0"/>
        <v>0.8260869565217391</v>
      </c>
      <c r="F6" s="8">
        <f t="shared" si="2"/>
        <v>0.08300395256916993</v>
      </c>
    </row>
    <row r="7" spans="1:6" ht="12.75">
      <c r="A7" s="5">
        <f t="shared" si="1"/>
        <v>5</v>
      </c>
      <c r="B7" s="11" t="s">
        <v>22</v>
      </c>
      <c r="C7" s="6">
        <v>190</v>
      </c>
      <c r="D7" s="7">
        <v>230</v>
      </c>
      <c r="E7" s="8">
        <f t="shared" si="0"/>
        <v>0.8260869565217391</v>
      </c>
      <c r="F7" s="8">
        <f t="shared" si="2"/>
        <v>0.08300395256916993</v>
      </c>
    </row>
    <row r="8" spans="1:6" ht="12.75">
      <c r="A8" s="5">
        <f t="shared" si="1"/>
        <v>6</v>
      </c>
      <c r="B8" s="11" t="s">
        <v>33</v>
      </c>
      <c r="C8" s="6">
        <v>190</v>
      </c>
      <c r="D8" s="7">
        <v>230</v>
      </c>
      <c r="E8" s="8">
        <f t="shared" si="0"/>
        <v>0.8260869565217391</v>
      </c>
      <c r="F8" s="8">
        <f t="shared" si="2"/>
        <v>0.08300395256916993</v>
      </c>
    </row>
    <row r="9" spans="1:6" ht="12.75">
      <c r="A9" s="5">
        <f t="shared" si="1"/>
        <v>7</v>
      </c>
      <c r="B9" s="11" t="s">
        <v>25</v>
      </c>
      <c r="C9" s="6">
        <v>180</v>
      </c>
      <c r="D9" s="7">
        <v>220</v>
      </c>
      <c r="E9" s="8">
        <f t="shared" si="0"/>
        <v>0.8181818181818182</v>
      </c>
      <c r="F9" s="8">
        <f t="shared" si="2"/>
        <v>0.09090909090909083</v>
      </c>
    </row>
    <row r="10" spans="1:6" ht="12.75">
      <c r="A10" s="5">
        <f t="shared" si="1"/>
        <v>8</v>
      </c>
      <c r="B10" s="11" t="s">
        <v>13</v>
      </c>
      <c r="C10" s="10">
        <v>188</v>
      </c>
      <c r="D10" s="7">
        <v>230</v>
      </c>
      <c r="E10" s="8">
        <f t="shared" si="0"/>
        <v>0.8173913043478261</v>
      </c>
      <c r="F10" s="8">
        <f t="shared" si="2"/>
        <v>0.09169960474308292</v>
      </c>
    </row>
    <row r="11" spans="1:6" ht="12.75">
      <c r="A11" s="5">
        <f t="shared" si="1"/>
        <v>9</v>
      </c>
      <c r="B11" s="11" t="s">
        <v>15</v>
      </c>
      <c r="C11" s="6">
        <v>174</v>
      </c>
      <c r="D11" s="7">
        <v>220</v>
      </c>
      <c r="E11" s="8">
        <f t="shared" si="0"/>
        <v>0.7909090909090909</v>
      </c>
      <c r="F11" s="8">
        <f t="shared" si="2"/>
        <v>0.11818181818181817</v>
      </c>
    </row>
    <row r="12" spans="1:6" ht="12.75">
      <c r="A12" s="5">
        <f t="shared" si="1"/>
        <v>10</v>
      </c>
      <c r="B12" s="11" t="s">
        <v>20</v>
      </c>
      <c r="C12" s="6">
        <v>155</v>
      </c>
      <c r="D12" s="7">
        <v>220</v>
      </c>
      <c r="E12" s="8">
        <f t="shared" si="0"/>
        <v>0.7045454545454546</v>
      </c>
      <c r="F12" s="8">
        <f t="shared" si="2"/>
        <v>0.20454545454545447</v>
      </c>
    </row>
    <row r="13" spans="1:6" ht="12.75">
      <c r="A13" s="5">
        <f t="shared" si="1"/>
        <v>11</v>
      </c>
      <c r="B13" s="11" t="s">
        <v>11</v>
      </c>
      <c r="C13" s="10">
        <v>159</v>
      </c>
      <c r="D13" s="7">
        <v>230</v>
      </c>
      <c r="E13" s="8">
        <f t="shared" si="0"/>
        <v>0.691304347826087</v>
      </c>
      <c r="F13" s="8">
        <f t="shared" si="2"/>
        <v>0.2177865612648221</v>
      </c>
    </row>
    <row r="14" spans="1:6" ht="12.75">
      <c r="A14" s="5">
        <f t="shared" si="1"/>
        <v>12</v>
      </c>
      <c r="B14" s="11" t="s">
        <v>26</v>
      </c>
      <c r="C14" s="10">
        <v>0</v>
      </c>
      <c r="D14" s="7">
        <v>1</v>
      </c>
      <c r="E14" s="8">
        <f t="shared" si="0"/>
        <v>0</v>
      </c>
      <c r="F14" s="8">
        <f t="shared" si="2"/>
        <v>0.9090909090909091</v>
      </c>
    </row>
    <row r="15" spans="1:6" ht="12.75">
      <c r="A15" s="5">
        <f t="shared" si="1"/>
        <v>13</v>
      </c>
      <c r="B15" s="11" t="s">
        <v>9</v>
      </c>
      <c r="C15" s="6">
        <v>0</v>
      </c>
      <c r="D15" s="7">
        <v>1</v>
      </c>
      <c r="E15" s="8">
        <f t="shared" si="0"/>
        <v>0</v>
      </c>
      <c r="F15" s="8">
        <f t="shared" si="2"/>
        <v>0.9090909090909091</v>
      </c>
    </row>
    <row r="16" spans="1:6" ht="12.75">
      <c r="A16" s="5">
        <f t="shared" si="1"/>
        <v>14</v>
      </c>
      <c r="B16" s="11" t="s">
        <v>19</v>
      </c>
      <c r="C16" s="6">
        <v>0</v>
      </c>
      <c r="D16" s="7">
        <v>1</v>
      </c>
      <c r="E16" s="8">
        <f t="shared" si="0"/>
        <v>0</v>
      </c>
      <c r="F16" s="8">
        <f t="shared" si="2"/>
        <v>0.9090909090909091</v>
      </c>
    </row>
    <row r="17" spans="1:6" ht="12.75">
      <c r="A17" s="5">
        <f t="shared" si="1"/>
        <v>15</v>
      </c>
      <c r="B17" s="11" t="s">
        <v>5</v>
      </c>
      <c r="C17" s="10">
        <v>0</v>
      </c>
      <c r="D17" s="7">
        <v>1</v>
      </c>
      <c r="E17" s="8">
        <f t="shared" si="0"/>
        <v>0</v>
      </c>
      <c r="F17" s="8">
        <f t="shared" si="2"/>
        <v>0.9090909090909091</v>
      </c>
    </row>
    <row r="18" spans="1:6" ht="12.75">
      <c r="A18" s="5">
        <f t="shared" si="1"/>
        <v>16</v>
      </c>
      <c r="B18" s="11" t="s">
        <v>27</v>
      </c>
      <c r="C18" s="6">
        <v>0</v>
      </c>
      <c r="D18" s="7">
        <v>1</v>
      </c>
      <c r="E18" s="8">
        <f t="shared" si="0"/>
        <v>0</v>
      </c>
      <c r="F18" s="8">
        <f t="shared" si="2"/>
        <v>0.9090909090909091</v>
      </c>
    </row>
    <row r="19" spans="1:6" ht="12.75">
      <c r="A19" s="5">
        <f t="shared" si="1"/>
        <v>17</v>
      </c>
      <c r="B19" s="11" t="s">
        <v>32</v>
      </c>
      <c r="C19" s="6">
        <v>0</v>
      </c>
      <c r="D19" s="7">
        <v>1</v>
      </c>
      <c r="E19" s="8">
        <f t="shared" si="0"/>
        <v>0</v>
      </c>
      <c r="F19" s="8">
        <f t="shared" si="2"/>
        <v>0.9090909090909091</v>
      </c>
    </row>
    <row r="20" spans="1:6" ht="12.75">
      <c r="A20" s="5">
        <f t="shared" si="1"/>
        <v>18</v>
      </c>
      <c r="B20" s="11" t="s">
        <v>28</v>
      </c>
      <c r="C20" s="6">
        <v>0</v>
      </c>
      <c r="D20" s="7">
        <v>1</v>
      </c>
      <c r="E20" s="8">
        <f t="shared" si="0"/>
        <v>0</v>
      </c>
      <c r="F20" s="8">
        <f t="shared" si="2"/>
        <v>0.9090909090909091</v>
      </c>
    </row>
    <row r="21" spans="1:6" ht="12.75">
      <c r="A21" s="5">
        <f t="shared" si="1"/>
        <v>19</v>
      </c>
      <c r="B21" s="11" t="s">
        <v>31</v>
      </c>
      <c r="C21" s="6">
        <v>0</v>
      </c>
      <c r="D21" s="7">
        <v>1</v>
      </c>
      <c r="E21" s="8">
        <f t="shared" si="0"/>
        <v>0</v>
      </c>
      <c r="F21" s="8">
        <f t="shared" si="2"/>
        <v>0.9090909090909091</v>
      </c>
    </row>
    <row r="22" spans="1:6" ht="12.75">
      <c r="A22" s="5">
        <f t="shared" si="1"/>
        <v>20</v>
      </c>
      <c r="B22" s="11" t="s">
        <v>21</v>
      </c>
      <c r="C22" s="6">
        <v>0</v>
      </c>
      <c r="D22" s="7">
        <v>1</v>
      </c>
      <c r="E22" s="8">
        <f t="shared" si="0"/>
        <v>0</v>
      </c>
      <c r="F22" s="8">
        <f t="shared" si="2"/>
        <v>0.9090909090909091</v>
      </c>
    </row>
    <row r="23" spans="1:6" ht="12.75">
      <c r="A23" s="5">
        <f t="shared" si="1"/>
        <v>21</v>
      </c>
      <c r="B23" s="11" t="s">
        <v>24</v>
      </c>
      <c r="C23" s="6">
        <v>0</v>
      </c>
      <c r="D23" s="7">
        <v>1</v>
      </c>
      <c r="E23" s="8">
        <v>0</v>
      </c>
      <c r="F23" s="8">
        <f t="shared" si="2"/>
        <v>0.9090909090909091</v>
      </c>
    </row>
    <row r="24" spans="1:6" ht="12.75">
      <c r="A24" s="5">
        <f t="shared" si="1"/>
        <v>22</v>
      </c>
      <c r="B24" s="11" t="s">
        <v>14</v>
      </c>
      <c r="C24" s="6">
        <v>0</v>
      </c>
      <c r="D24" s="7">
        <v>1</v>
      </c>
      <c r="E24" s="8">
        <v>0</v>
      </c>
      <c r="F24" s="8">
        <f t="shared" si="2"/>
        <v>0.9090909090909091</v>
      </c>
    </row>
    <row r="25" spans="1:6" ht="12.75">
      <c r="A25" s="5">
        <f t="shared" si="1"/>
        <v>23</v>
      </c>
      <c r="B25" s="11" t="s">
        <v>23</v>
      </c>
      <c r="C25" s="6">
        <v>0</v>
      </c>
      <c r="D25" s="7">
        <v>1</v>
      </c>
      <c r="E25" s="8">
        <v>0</v>
      </c>
      <c r="F25" s="8">
        <f t="shared" si="2"/>
        <v>0.9090909090909091</v>
      </c>
    </row>
    <row r="26" spans="1:6" ht="12.75">
      <c r="A26" s="5">
        <f t="shared" si="1"/>
        <v>24</v>
      </c>
      <c r="B26" s="11" t="s">
        <v>17</v>
      </c>
      <c r="C26" s="6">
        <v>0</v>
      </c>
      <c r="D26" s="7">
        <v>1</v>
      </c>
      <c r="E26" s="8">
        <v>0</v>
      </c>
      <c r="F26" s="8">
        <f t="shared" si="2"/>
        <v>0.9090909090909091</v>
      </c>
    </row>
    <row r="29" spans="1:4" ht="12.75">
      <c r="A29" s="2" t="s">
        <v>55</v>
      </c>
      <c r="B29" s="17" t="s">
        <v>52</v>
      </c>
      <c r="C29" s="2" t="s">
        <v>54</v>
      </c>
      <c r="D29" s="5"/>
    </row>
    <row r="30" spans="1:4" ht="12.75">
      <c r="A30" s="5">
        <v>1</v>
      </c>
      <c r="B30" s="5" t="s">
        <v>53</v>
      </c>
      <c r="C30" s="14">
        <v>0.88635</v>
      </c>
      <c r="D30" s="18" t="s">
        <v>6</v>
      </c>
    </row>
    <row r="31" spans="1:4" ht="12.75">
      <c r="A31" s="5">
        <v>2</v>
      </c>
      <c r="B31" s="5" t="s">
        <v>40</v>
      </c>
      <c r="C31" s="14">
        <v>0.8261</v>
      </c>
      <c r="D31" s="14">
        <f aca="true" t="shared" si="3" ref="D31:D41">$C$30-C31</f>
        <v>0.060250000000000026</v>
      </c>
    </row>
    <row r="32" spans="1:4" ht="12.75">
      <c r="A32" s="5">
        <v>3</v>
      </c>
      <c r="B32" s="11" t="s">
        <v>35</v>
      </c>
      <c r="C32" s="14">
        <v>0.8178</v>
      </c>
      <c r="D32" s="14">
        <f t="shared" si="3"/>
        <v>0.06855</v>
      </c>
    </row>
    <row r="33" spans="1:4" ht="12.75">
      <c r="A33" s="5">
        <v>4</v>
      </c>
      <c r="B33" s="5" t="s">
        <v>41</v>
      </c>
      <c r="C33" s="14">
        <v>0.7653</v>
      </c>
      <c r="D33" s="14">
        <f t="shared" si="3"/>
        <v>0.12104999999999999</v>
      </c>
    </row>
    <row r="34" spans="1:4" ht="12.75">
      <c r="A34" s="5">
        <v>5</v>
      </c>
      <c r="B34" s="5" t="s">
        <v>36</v>
      </c>
      <c r="C34" s="14">
        <v>0.45</v>
      </c>
      <c r="D34" s="14">
        <f t="shared" si="3"/>
        <v>0.43634999999999996</v>
      </c>
    </row>
    <row r="35" spans="1:4" ht="12.75">
      <c r="A35" s="5">
        <v>6</v>
      </c>
      <c r="B35" s="5" t="s">
        <v>38</v>
      </c>
      <c r="C35" s="14">
        <v>0.39545</v>
      </c>
      <c r="D35" s="14">
        <f t="shared" si="3"/>
        <v>0.49089999999999995</v>
      </c>
    </row>
    <row r="36" spans="1:4" ht="12.75">
      <c r="A36" s="5">
        <v>7</v>
      </c>
      <c r="B36" s="5" t="s">
        <v>39</v>
      </c>
      <c r="C36" s="14">
        <v>0.35565</v>
      </c>
      <c r="D36" s="14">
        <f t="shared" si="3"/>
        <v>0.5307</v>
      </c>
    </row>
    <row r="37" spans="1:4" ht="12.75">
      <c r="A37" s="5">
        <v>8</v>
      </c>
      <c r="B37" s="5" t="s">
        <v>45</v>
      </c>
      <c r="C37" s="14">
        <v>0</v>
      </c>
      <c r="D37" s="14">
        <f t="shared" si="3"/>
        <v>0.88635</v>
      </c>
    </row>
    <row r="38" spans="1:4" ht="12.75">
      <c r="A38" s="5">
        <v>9</v>
      </c>
      <c r="B38" s="5" t="s">
        <v>44</v>
      </c>
      <c r="C38" s="14">
        <v>0</v>
      </c>
      <c r="D38" s="14">
        <f t="shared" si="3"/>
        <v>0.88635</v>
      </c>
    </row>
    <row r="39" spans="1:4" ht="12.75">
      <c r="A39" s="5">
        <v>10</v>
      </c>
      <c r="B39" s="5" t="s">
        <v>43</v>
      </c>
      <c r="C39" s="14">
        <v>0</v>
      </c>
      <c r="D39" s="14">
        <f t="shared" si="3"/>
        <v>0.88635</v>
      </c>
    </row>
    <row r="40" spans="1:4" ht="12.75">
      <c r="A40" s="5">
        <v>11</v>
      </c>
      <c r="B40" s="5" t="s">
        <v>37</v>
      </c>
      <c r="C40" s="14">
        <v>0</v>
      </c>
      <c r="D40" s="14">
        <f t="shared" si="3"/>
        <v>0.88635</v>
      </c>
    </row>
    <row r="41" spans="1:4" ht="12.75">
      <c r="A41" s="5">
        <v>12</v>
      </c>
      <c r="B41" s="5" t="s">
        <v>42</v>
      </c>
      <c r="C41" s="14">
        <v>0</v>
      </c>
      <c r="D41" s="14">
        <f t="shared" si="3"/>
        <v>0.88635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H30" sqref="H30"/>
    </sheetView>
  </sheetViews>
  <sheetFormatPr defaultColWidth="9.140625" defaultRowHeight="12.75"/>
  <cols>
    <col min="6" max="6" width="9.7109375" style="0" customWidth="1"/>
  </cols>
  <sheetData>
    <row r="2" spans="1:6" ht="12.75">
      <c r="A2" s="5" t="s">
        <v>79</v>
      </c>
      <c r="B2" s="10" t="s">
        <v>47</v>
      </c>
      <c r="C2" s="10" t="s">
        <v>1</v>
      </c>
      <c r="D2" s="7" t="s">
        <v>2</v>
      </c>
      <c r="E2" s="7" t="s">
        <v>3</v>
      </c>
      <c r="F2" s="7" t="s">
        <v>60</v>
      </c>
    </row>
    <row r="3" spans="1:6" ht="12.75">
      <c r="A3" s="5">
        <v>1</v>
      </c>
      <c r="B3" s="11" t="s">
        <v>28</v>
      </c>
      <c r="C3" s="6">
        <v>189</v>
      </c>
      <c r="D3" s="7">
        <v>230</v>
      </c>
      <c r="E3" s="8">
        <f>188/230</f>
        <v>0.8173913043478261</v>
      </c>
      <c r="F3" s="42" t="s">
        <v>6</v>
      </c>
    </row>
    <row r="4" spans="1:6" ht="12.75">
      <c r="A4" s="5">
        <v>2</v>
      </c>
      <c r="B4" s="11" t="s">
        <v>19</v>
      </c>
      <c r="C4" s="6">
        <v>187</v>
      </c>
      <c r="D4" s="7">
        <v>240</v>
      </c>
      <c r="E4" s="8">
        <f>187/240</f>
        <v>0.7791666666666667</v>
      </c>
      <c r="F4" s="8">
        <f>$E$3-E4</f>
        <v>0.03822463768115947</v>
      </c>
    </row>
    <row r="5" spans="1:6" ht="12.75">
      <c r="A5" s="5">
        <v>3</v>
      </c>
      <c r="B5" s="11" t="s">
        <v>25</v>
      </c>
      <c r="C5" s="6">
        <v>180</v>
      </c>
      <c r="D5" s="7">
        <v>240</v>
      </c>
      <c r="E5" s="8">
        <f>180/240</f>
        <v>0.75</v>
      </c>
      <c r="F5" s="8">
        <f aca="true" t="shared" si="0" ref="F5:F26">$E$3-E5</f>
        <v>0.06739130434782614</v>
      </c>
    </row>
    <row r="6" spans="1:6" ht="12.75">
      <c r="A6" s="5">
        <v>4</v>
      </c>
      <c r="B6" s="11" t="s">
        <v>16</v>
      </c>
      <c r="C6" s="6">
        <v>179</v>
      </c>
      <c r="D6" s="7">
        <v>240</v>
      </c>
      <c r="E6" s="8">
        <f>179/240</f>
        <v>0.7458333333333333</v>
      </c>
      <c r="F6" s="8">
        <f t="shared" si="0"/>
        <v>0.0715579710144928</v>
      </c>
    </row>
    <row r="7" spans="1:6" ht="12.75">
      <c r="A7" s="5">
        <v>5</v>
      </c>
      <c r="B7" s="11" t="s">
        <v>32</v>
      </c>
      <c r="C7" s="6">
        <v>170</v>
      </c>
      <c r="D7" s="7">
        <v>240</v>
      </c>
      <c r="E7" s="8">
        <f>170/240</f>
        <v>0.7083333333333334</v>
      </c>
      <c r="F7" s="8">
        <f t="shared" si="0"/>
        <v>0.10905797101449277</v>
      </c>
    </row>
    <row r="8" spans="1:6" ht="12.75">
      <c r="A8" s="5">
        <v>6</v>
      </c>
      <c r="B8" s="11" t="s">
        <v>11</v>
      </c>
      <c r="C8" s="6">
        <v>184</v>
      </c>
      <c r="D8" s="7">
        <v>270</v>
      </c>
      <c r="E8" s="8">
        <f>184/270</f>
        <v>0.6814814814814815</v>
      </c>
      <c r="F8" s="8">
        <f t="shared" si="0"/>
        <v>0.13590982286634468</v>
      </c>
    </row>
    <row r="9" spans="1:6" ht="12.75">
      <c r="A9" s="5">
        <v>7</v>
      </c>
      <c r="B9" s="11" t="s">
        <v>22</v>
      </c>
      <c r="C9" s="6">
        <v>177</v>
      </c>
      <c r="D9" s="7">
        <v>270</v>
      </c>
      <c r="E9" s="8">
        <f>177/270</f>
        <v>0.6555555555555556</v>
      </c>
      <c r="F9" s="8">
        <f t="shared" si="0"/>
        <v>0.16183574879227058</v>
      </c>
    </row>
    <row r="10" spans="1:6" ht="12.75">
      <c r="A10" s="5">
        <v>8</v>
      </c>
      <c r="B10" s="11" t="s">
        <v>27</v>
      </c>
      <c r="C10" s="10">
        <v>170</v>
      </c>
      <c r="D10" s="7">
        <v>270</v>
      </c>
      <c r="E10" s="8">
        <f>170/270</f>
        <v>0.6296296296296297</v>
      </c>
      <c r="F10" s="8">
        <f t="shared" si="0"/>
        <v>0.1877616747181965</v>
      </c>
    </row>
    <row r="11" spans="1:6" ht="12.75">
      <c r="A11" s="5">
        <v>9</v>
      </c>
      <c r="B11" s="11" t="s">
        <v>15</v>
      </c>
      <c r="C11" s="6">
        <v>156</v>
      </c>
      <c r="D11" s="7">
        <v>250</v>
      </c>
      <c r="E11" s="8">
        <f>156/250</f>
        <v>0.624</v>
      </c>
      <c r="F11" s="8">
        <f t="shared" si="0"/>
        <v>0.19339130434782614</v>
      </c>
    </row>
    <row r="12" spans="1:6" ht="12.75">
      <c r="A12" s="5">
        <v>10</v>
      </c>
      <c r="B12" s="11" t="s">
        <v>13</v>
      </c>
      <c r="C12" s="6">
        <v>168</v>
      </c>
      <c r="D12" s="7">
        <v>270</v>
      </c>
      <c r="E12" s="8">
        <f>168/270</f>
        <v>0.6222222222222222</v>
      </c>
      <c r="F12" s="8">
        <f t="shared" si="0"/>
        <v>0.1951690821256039</v>
      </c>
    </row>
    <row r="13" spans="1:6" ht="12.75">
      <c r="A13" s="5">
        <v>11</v>
      </c>
      <c r="B13" s="11" t="s">
        <v>20</v>
      </c>
      <c r="C13" s="6">
        <v>159</v>
      </c>
      <c r="D13" s="7">
        <v>270</v>
      </c>
      <c r="E13" s="8">
        <f>159/270</f>
        <v>0.5888888888888889</v>
      </c>
      <c r="F13" s="8">
        <f t="shared" si="0"/>
        <v>0.22850241545893724</v>
      </c>
    </row>
    <row r="14" spans="1:6" ht="12.75">
      <c r="A14" s="5">
        <v>12</v>
      </c>
      <c r="B14" s="11" t="s">
        <v>10</v>
      </c>
      <c r="C14" s="6">
        <v>150</v>
      </c>
      <c r="D14" s="7">
        <v>270</v>
      </c>
      <c r="E14" s="8">
        <f>150/270</f>
        <v>0.5555555555555556</v>
      </c>
      <c r="F14" s="8">
        <f t="shared" si="0"/>
        <v>0.26183574879227056</v>
      </c>
    </row>
    <row r="15" spans="1:6" ht="12.75">
      <c r="A15" s="5">
        <v>13</v>
      </c>
      <c r="B15" s="11" t="s">
        <v>17</v>
      </c>
      <c r="C15" s="10">
        <v>150</v>
      </c>
      <c r="D15" s="7">
        <v>270</v>
      </c>
      <c r="E15" s="8">
        <f>15/27</f>
        <v>0.5555555555555556</v>
      </c>
      <c r="F15" s="8">
        <f t="shared" si="0"/>
        <v>0.26183574879227056</v>
      </c>
    </row>
    <row r="16" spans="1:6" ht="12.75">
      <c r="A16" s="5">
        <v>14</v>
      </c>
      <c r="B16" s="11" t="s">
        <v>31</v>
      </c>
      <c r="C16" s="6">
        <v>132</v>
      </c>
      <c r="D16" s="7">
        <v>250</v>
      </c>
      <c r="E16" s="8">
        <f>132/250</f>
        <v>0.528</v>
      </c>
      <c r="F16" s="8">
        <f t="shared" si="0"/>
        <v>0.2893913043478261</v>
      </c>
    </row>
    <row r="17" spans="1:6" ht="12.75">
      <c r="A17" s="5">
        <v>15</v>
      </c>
      <c r="B17" s="11" t="s">
        <v>7</v>
      </c>
      <c r="C17" s="6">
        <v>0</v>
      </c>
      <c r="D17" s="7">
        <v>1</v>
      </c>
      <c r="E17" s="8">
        <v>0</v>
      </c>
      <c r="F17" s="8">
        <f t="shared" si="0"/>
        <v>0.8173913043478261</v>
      </c>
    </row>
    <row r="18" spans="1:6" ht="12.75">
      <c r="A18" s="5">
        <v>16</v>
      </c>
      <c r="B18" s="11" t="s">
        <v>5</v>
      </c>
      <c r="C18" s="6">
        <v>0</v>
      </c>
      <c r="D18" s="7">
        <v>1</v>
      </c>
      <c r="E18" s="8">
        <v>0</v>
      </c>
      <c r="F18" s="8">
        <f t="shared" si="0"/>
        <v>0.8173913043478261</v>
      </c>
    </row>
    <row r="19" spans="1:6" ht="12.75">
      <c r="A19" s="5">
        <v>17</v>
      </c>
      <c r="B19" s="11" t="s">
        <v>14</v>
      </c>
      <c r="C19" s="6">
        <v>0</v>
      </c>
      <c r="D19" s="7">
        <v>1</v>
      </c>
      <c r="E19" s="8">
        <v>0</v>
      </c>
      <c r="F19" s="8">
        <f t="shared" si="0"/>
        <v>0.8173913043478261</v>
      </c>
    </row>
    <row r="20" spans="1:6" ht="12.75">
      <c r="A20" s="5">
        <v>18</v>
      </c>
      <c r="B20" s="11" t="s">
        <v>18</v>
      </c>
      <c r="C20" s="6">
        <v>0</v>
      </c>
      <c r="D20" s="7">
        <v>1</v>
      </c>
      <c r="E20" s="8">
        <v>0</v>
      </c>
      <c r="F20" s="8">
        <f t="shared" si="0"/>
        <v>0.8173913043478261</v>
      </c>
    </row>
    <row r="21" spans="1:6" ht="12.75">
      <c r="A21" s="5">
        <v>19</v>
      </c>
      <c r="B21" s="11" t="s">
        <v>21</v>
      </c>
      <c r="C21" s="10">
        <v>0</v>
      </c>
      <c r="D21" s="7">
        <v>1</v>
      </c>
      <c r="E21" s="8">
        <v>0</v>
      </c>
      <c r="F21" s="8">
        <f t="shared" si="0"/>
        <v>0.8173913043478261</v>
      </c>
    </row>
    <row r="22" spans="1:6" ht="12.75">
      <c r="A22" s="5">
        <v>20</v>
      </c>
      <c r="B22" s="11" t="s">
        <v>30</v>
      </c>
      <c r="C22" s="6">
        <v>0</v>
      </c>
      <c r="D22" s="7">
        <v>1</v>
      </c>
      <c r="E22" s="8">
        <v>0</v>
      </c>
      <c r="F22" s="8">
        <f t="shared" si="0"/>
        <v>0.8173913043478261</v>
      </c>
    </row>
    <row r="23" spans="1:6" ht="12.75">
      <c r="A23" s="5">
        <v>21</v>
      </c>
      <c r="B23" s="11" t="s">
        <v>23</v>
      </c>
      <c r="C23" s="10">
        <v>0</v>
      </c>
      <c r="D23" s="7">
        <v>1</v>
      </c>
      <c r="E23" s="8">
        <v>0</v>
      </c>
      <c r="F23" s="8">
        <f t="shared" si="0"/>
        <v>0.8173913043478261</v>
      </c>
    </row>
    <row r="24" spans="1:6" ht="12.75">
      <c r="A24" s="5">
        <v>22</v>
      </c>
      <c r="B24" s="11" t="s">
        <v>26</v>
      </c>
      <c r="C24" s="6">
        <v>0</v>
      </c>
      <c r="D24" s="7">
        <v>1</v>
      </c>
      <c r="E24" s="8">
        <v>0</v>
      </c>
      <c r="F24" s="8">
        <f t="shared" si="0"/>
        <v>0.8173913043478261</v>
      </c>
    </row>
    <row r="25" spans="1:6" ht="12.75">
      <c r="A25" s="5">
        <v>23</v>
      </c>
      <c r="B25" s="11" t="s">
        <v>24</v>
      </c>
      <c r="C25" s="6">
        <v>0</v>
      </c>
      <c r="D25" s="7">
        <v>1</v>
      </c>
      <c r="E25" s="8">
        <v>0</v>
      </c>
      <c r="F25" s="8">
        <f t="shared" si="0"/>
        <v>0.8173913043478261</v>
      </c>
    </row>
    <row r="26" spans="1:6" ht="12.75">
      <c r="A26" s="5">
        <v>24</v>
      </c>
      <c r="B26" s="11" t="s">
        <v>9</v>
      </c>
      <c r="C26" s="6">
        <v>0</v>
      </c>
      <c r="D26" s="7">
        <v>1</v>
      </c>
      <c r="E26" s="8">
        <v>0</v>
      </c>
      <c r="F26" s="8">
        <f t="shared" si="0"/>
        <v>0.8173913043478261</v>
      </c>
    </row>
    <row r="28" spans="1:4" ht="12.75">
      <c r="A28" s="5" t="s">
        <v>51</v>
      </c>
      <c r="B28" s="11" t="s">
        <v>80</v>
      </c>
      <c r="C28" s="5" t="s">
        <v>3</v>
      </c>
      <c r="D28" s="5" t="s">
        <v>60</v>
      </c>
    </row>
    <row r="29" spans="1:4" ht="12.75">
      <c r="A29" s="5">
        <v>1</v>
      </c>
      <c r="B29" s="11" t="s">
        <v>81</v>
      </c>
      <c r="C29" s="14">
        <f>(0.7792+0.6815)/2</f>
        <v>0.73035</v>
      </c>
      <c r="D29" s="22" t="s">
        <v>6</v>
      </c>
    </row>
    <row r="30" spans="1:4" ht="12.75">
      <c r="A30" s="5">
        <v>2</v>
      </c>
      <c r="B30" s="11" t="s">
        <v>35</v>
      </c>
      <c r="C30" s="14">
        <f>(0.6622+0.75)/2</f>
        <v>0.7061</v>
      </c>
      <c r="D30" s="14">
        <f>$C$29-C30</f>
        <v>0.024250000000000105</v>
      </c>
    </row>
    <row r="31" spans="1:4" ht="12.75">
      <c r="A31" s="5">
        <v>3</v>
      </c>
      <c r="B31" s="11" t="s">
        <v>41</v>
      </c>
      <c r="C31" s="14">
        <f>(0.5889+0.5556)/2</f>
        <v>0.5722499999999999</v>
      </c>
      <c r="D31" s="14">
        <f aca="true" t="shared" si="1" ref="D31:D40">$C$29-C31</f>
        <v>0.15810000000000013</v>
      </c>
    </row>
    <row r="32" spans="1:4" ht="12.75">
      <c r="A32" s="5">
        <v>4</v>
      </c>
      <c r="B32" s="11" t="s">
        <v>42</v>
      </c>
      <c r="C32" s="14">
        <f>0.8174/2</f>
        <v>0.4087</v>
      </c>
      <c r="D32" s="14">
        <f t="shared" si="1"/>
        <v>0.32165000000000005</v>
      </c>
    </row>
    <row r="33" spans="1:4" ht="12.75">
      <c r="A33" s="5">
        <v>5</v>
      </c>
      <c r="B33" s="11" t="s">
        <v>53</v>
      </c>
      <c r="C33" s="14">
        <f>0.7458/2</f>
        <v>0.3729</v>
      </c>
      <c r="D33" s="14">
        <f t="shared" si="1"/>
        <v>0.35745000000000005</v>
      </c>
    </row>
    <row r="34" spans="1:4" ht="12.75">
      <c r="A34" s="5">
        <v>6</v>
      </c>
      <c r="B34" s="11" t="s">
        <v>36</v>
      </c>
      <c r="C34" s="14">
        <f>0.7083/2</f>
        <v>0.35415</v>
      </c>
      <c r="D34" s="14">
        <f t="shared" si="1"/>
        <v>0.37620000000000003</v>
      </c>
    </row>
    <row r="35" spans="1:4" ht="12.75">
      <c r="A35" s="5">
        <v>7</v>
      </c>
      <c r="B35" s="11" t="s">
        <v>40</v>
      </c>
      <c r="C35" s="14">
        <f>0.6556/2</f>
        <v>0.3278</v>
      </c>
      <c r="D35" s="14">
        <f t="shared" si="1"/>
        <v>0.4025500000000001</v>
      </c>
    </row>
    <row r="36" spans="1:4" ht="12.75">
      <c r="A36" s="5">
        <v>8</v>
      </c>
      <c r="B36" s="11" t="s">
        <v>43</v>
      </c>
      <c r="C36" s="14">
        <f>0.6296/2</f>
        <v>0.3148</v>
      </c>
      <c r="D36" s="14">
        <f t="shared" si="1"/>
        <v>0.41555000000000003</v>
      </c>
    </row>
    <row r="37" spans="1:4" ht="12.75">
      <c r="A37" s="5">
        <v>9</v>
      </c>
      <c r="B37" s="11" t="s">
        <v>38</v>
      </c>
      <c r="C37" s="14">
        <v>0.312</v>
      </c>
      <c r="D37" s="14">
        <f t="shared" si="1"/>
        <v>0.41835000000000006</v>
      </c>
    </row>
    <row r="38" spans="1:4" ht="12.75">
      <c r="A38" s="5">
        <v>10</v>
      </c>
      <c r="B38" s="11" t="s">
        <v>82</v>
      </c>
      <c r="C38" s="14">
        <f>0.5566/2</f>
        <v>0.2783</v>
      </c>
      <c r="D38" s="14">
        <f t="shared" si="1"/>
        <v>0.45205000000000006</v>
      </c>
    </row>
    <row r="39" spans="1:4" ht="12.75">
      <c r="A39" s="5">
        <v>11</v>
      </c>
      <c r="B39" s="11" t="s">
        <v>45</v>
      </c>
      <c r="C39" s="14">
        <v>0.264</v>
      </c>
      <c r="D39" s="14">
        <f t="shared" si="1"/>
        <v>0.46635000000000004</v>
      </c>
    </row>
    <row r="40" spans="1:4" ht="12.75">
      <c r="A40" s="5">
        <v>12</v>
      </c>
      <c r="B40" s="11" t="s">
        <v>83</v>
      </c>
      <c r="C40" s="14">
        <v>0</v>
      </c>
      <c r="D40" s="14">
        <f t="shared" si="1"/>
        <v>0.73035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B33" sqref="B33"/>
    </sheetView>
  </sheetViews>
  <sheetFormatPr defaultColWidth="9.140625" defaultRowHeight="12.75"/>
  <cols>
    <col min="6" max="6" width="9.7109375" style="0" customWidth="1"/>
  </cols>
  <sheetData>
    <row r="2" spans="1:6" ht="12.75">
      <c r="A2" s="5" t="s">
        <v>79</v>
      </c>
      <c r="B2" s="10" t="s">
        <v>47</v>
      </c>
      <c r="C2" s="10" t="s">
        <v>1</v>
      </c>
      <c r="D2" s="7" t="s">
        <v>2</v>
      </c>
      <c r="E2" s="7" t="s">
        <v>3</v>
      </c>
      <c r="F2" s="7" t="s">
        <v>60</v>
      </c>
    </row>
    <row r="3" spans="1:6" ht="12.75">
      <c r="A3" s="5">
        <v>1</v>
      </c>
      <c r="B3" s="11" t="s">
        <v>5</v>
      </c>
      <c r="C3" s="6">
        <v>170</v>
      </c>
      <c r="D3" s="7">
        <v>200</v>
      </c>
      <c r="E3" s="8">
        <f>17/20</f>
        <v>0.85</v>
      </c>
      <c r="F3" s="42" t="s">
        <v>6</v>
      </c>
    </row>
    <row r="4" spans="1:6" ht="12.75">
      <c r="A4" s="5">
        <v>2</v>
      </c>
      <c r="B4" s="11" t="s">
        <v>16</v>
      </c>
      <c r="C4" s="6">
        <v>160</v>
      </c>
      <c r="D4" s="7">
        <v>230</v>
      </c>
      <c r="E4" s="8">
        <f>16/23</f>
        <v>0.6956521739130435</v>
      </c>
      <c r="F4" s="8">
        <f>$E$3-E4</f>
        <v>0.15434782608695652</v>
      </c>
    </row>
    <row r="5" spans="1:6" ht="12.75">
      <c r="A5" s="5">
        <v>3</v>
      </c>
      <c r="B5" s="11" t="s">
        <v>7</v>
      </c>
      <c r="C5" s="6">
        <v>140</v>
      </c>
      <c r="D5" s="7">
        <v>210</v>
      </c>
      <c r="E5" s="8">
        <f>14/21</f>
        <v>0.6666666666666666</v>
      </c>
      <c r="F5" s="8">
        <f aca="true" t="shared" si="0" ref="F5:F26">$E$3-E5</f>
        <v>0.18333333333333335</v>
      </c>
    </row>
    <row r="6" spans="1:6" ht="12.75">
      <c r="A6" s="5">
        <v>4</v>
      </c>
      <c r="B6" s="11" t="s">
        <v>20</v>
      </c>
      <c r="C6" s="10">
        <v>160</v>
      </c>
      <c r="D6" s="7">
        <v>240</v>
      </c>
      <c r="E6" s="8">
        <f>16/24</f>
        <v>0.6666666666666666</v>
      </c>
      <c r="F6" s="8">
        <f t="shared" si="0"/>
        <v>0.18333333333333335</v>
      </c>
    </row>
    <row r="7" spans="1:6" ht="12.75">
      <c r="A7" s="5">
        <v>5</v>
      </c>
      <c r="B7" s="11" t="s">
        <v>13</v>
      </c>
      <c r="C7" s="6">
        <v>151</v>
      </c>
      <c r="D7" s="7">
        <v>230</v>
      </c>
      <c r="E7" s="8">
        <f>151/230</f>
        <v>0.6565217391304348</v>
      </c>
      <c r="F7" s="8">
        <f t="shared" si="0"/>
        <v>0.1934782608695652</v>
      </c>
    </row>
    <row r="8" spans="1:6" ht="12.75">
      <c r="A8" s="5">
        <v>6</v>
      </c>
      <c r="B8" s="11" t="s">
        <v>18</v>
      </c>
      <c r="C8" s="6">
        <v>150</v>
      </c>
      <c r="D8" s="7">
        <v>230</v>
      </c>
      <c r="E8" s="8">
        <f>15/23</f>
        <v>0.6521739130434783</v>
      </c>
      <c r="F8" s="8">
        <f t="shared" si="0"/>
        <v>0.1978260869565217</v>
      </c>
    </row>
    <row r="9" spans="1:6" ht="12.75">
      <c r="A9" s="5">
        <v>7</v>
      </c>
      <c r="B9" s="11" t="s">
        <v>30</v>
      </c>
      <c r="C9" s="6">
        <v>150</v>
      </c>
      <c r="D9" s="7">
        <v>230</v>
      </c>
      <c r="E9" s="8">
        <f>15/23</f>
        <v>0.6521739130434783</v>
      </c>
      <c r="F9" s="8">
        <f t="shared" si="0"/>
        <v>0.1978260869565217</v>
      </c>
    </row>
    <row r="10" spans="1:6" ht="12.75">
      <c r="A10" s="5">
        <v>8</v>
      </c>
      <c r="B10" s="11" t="s">
        <v>28</v>
      </c>
      <c r="C10" s="6">
        <v>150</v>
      </c>
      <c r="D10" s="7">
        <v>230</v>
      </c>
      <c r="E10" s="8">
        <f>15/23</f>
        <v>0.6521739130434783</v>
      </c>
      <c r="F10" s="8">
        <f t="shared" si="0"/>
        <v>0.1978260869565217</v>
      </c>
    </row>
    <row r="11" spans="1:6" ht="12.75">
      <c r="A11" s="5">
        <v>9</v>
      </c>
      <c r="B11" s="11" t="s">
        <v>22</v>
      </c>
      <c r="C11" s="6">
        <v>144</v>
      </c>
      <c r="D11" s="7">
        <v>240</v>
      </c>
      <c r="E11" s="8">
        <f>144/240</f>
        <v>0.6</v>
      </c>
      <c r="F11" s="8">
        <f t="shared" si="0"/>
        <v>0.25</v>
      </c>
    </row>
    <row r="12" spans="1:6" ht="12.75">
      <c r="A12" s="5">
        <v>10</v>
      </c>
      <c r="B12" s="11" t="s">
        <v>25</v>
      </c>
      <c r="C12" s="6">
        <v>135</v>
      </c>
      <c r="D12" s="7">
        <v>240</v>
      </c>
      <c r="E12" s="8">
        <f>135/240</f>
        <v>0.5625</v>
      </c>
      <c r="F12" s="8">
        <f t="shared" si="0"/>
        <v>0.2875</v>
      </c>
    </row>
    <row r="13" spans="1:6" ht="12.75">
      <c r="A13" s="5">
        <v>11</v>
      </c>
      <c r="B13" s="11" t="s">
        <v>19</v>
      </c>
      <c r="C13" s="6">
        <v>0</v>
      </c>
      <c r="D13" s="7">
        <v>1</v>
      </c>
      <c r="E13" s="8">
        <v>0</v>
      </c>
      <c r="F13" s="8">
        <f t="shared" si="0"/>
        <v>0.85</v>
      </c>
    </row>
    <row r="14" spans="1:6" ht="12.75">
      <c r="A14" s="5">
        <v>12</v>
      </c>
      <c r="B14" s="11" t="s">
        <v>15</v>
      </c>
      <c r="C14" s="6">
        <v>0</v>
      </c>
      <c r="D14" s="7">
        <v>1</v>
      </c>
      <c r="E14" s="8">
        <v>0</v>
      </c>
      <c r="F14" s="8">
        <f t="shared" si="0"/>
        <v>0.85</v>
      </c>
    </row>
    <row r="15" spans="1:6" ht="12.75">
      <c r="A15" s="5">
        <v>13</v>
      </c>
      <c r="B15" s="11" t="s">
        <v>14</v>
      </c>
      <c r="C15" s="10">
        <v>0</v>
      </c>
      <c r="D15" s="7">
        <v>1</v>
      </c>
      <c r="E15" s="8">
        <v>0</v>
      </c>
      <c r="F15" s="8">
        <f t="shared" si="0"/>
        <v>0.85</v>
      </c>
    </row>
    <row r="16" spans="1:6" ht="12.75">
      <c r="A16" s="5">
        <v>14</v>
      </c>
      <c r="B16" s="11" t="s">
        <v>31</v>
      </c>
      <c r="C16" s="6">
        <v>0</v>
      </c>
      <c r="D16" s="7">
        <v>1</v>
      </c>
      <c r="E16" s="8">
        <v>0</v>
      </c>
      <c r="F16" s="8">
        <f t="shared" si="0"/>
        <v>0.85</v>
      </c>
    </row>
    <row r="17" spans="1:6" ht="12.75">
      <c r="A17" s="5">
        <v>15</v>
      </c>
      <c r="B17" s="11" t="s">
        <v>17</v>
      </c>
      <c r="C17" s="6">
        <v>0</v>
      </c>
      <c r="D17" s="7">
        <v>1</v>
      </c>
      <c r="E17" s="8">
        <v>0</v>
      </c>
      <c r="F17" s="8">
        <f t="shared" si="0"/>
        <v>0.85</v>
      </c>
    </row>
    <row r="18" spans="1:6" ht="12.75">
      <c r="A18" s="5">
        <v>16</v>
      </c>
      <c r="B18" s="11" t="s">
        <v>26</v>
      </c>
      <c r="C18" s="6">
        <v>0</v>
      </c>
      <c r="D18" s="7">
        <v>1</v>
      </c>
      <c r="E18" s="8">
        <v>0</v>
      </c>
      <c r="F18" s="8">
        <f t="shared" si="0"/>
        <v>0.85</v>
      </c>
    </row>
    <row r="19" spans="1:6" ht="12.75">
      <c r="A19" s="5">
        <v>17</v>
      </c>
      <c r="B19" s="11" t="s">
        <v>12</v>
      </c>
      <c r="C19" s="6">
        <v>0</v>
      </c>
      <c r="D19" s="7">
        <v>1</v>
      </c>
      <c r="E19" s="8">
        <v>0</v>
      </c>
      <c r="F19" s="8">
        <f t="shared" si="0"/>
        <v>0.85</v>
      </c>
    </row>
    <row r="20" spans="1:6" ht="12.75">
      <c r="A20" s="5">
        <v>18</v>
      </c>
      <c r="B20" s="11" t="s">
        <v>24</v>
      </c>
      <c r="C20" s="6">
        <v>0</v>
      </c>
      <c r="D20" s="7">
        <v>1</v>
      </c>
      <c r="E20" s="8">
        <v>0</v>
      </c>
      <c r="F20" s="8">
        <f t="shared" si="0"/>
        <v>0.85</v>
      </c>
    </row>
    <row r="21" spans="1:6" ht="12.75">
      <c r="A21" s="5">
        <v>19</v>
      </c>
      <c r="B21" s="11" t="s">
        <v>9</v>
      </c>
      <c r="C21" s="10">
        <v>0</v>
      </c>
      <c r="D21" s="7">
        <v>1</v>
      </c>
      <c r="E21" s="8">
        <v>0</v>
      </c>
      <c r="F21" s="8">
        <f t="shared" si="0"/>
        <v>0.85</v>
      </c>
    </row>
    <row r="22" spans="1:6" ht="12.75">
      <c r="A22" s="5">
        <v>20</v>
      </c>
      <c r="B22" s="11" t="s">
        <v>10</v>
      </c>
      <c r="C22" s="6">
        <v>0</v>
      </c>
      <c r="D22" s="7">
        <v>1</v>
      </c>
      <c r="E22" s="8">
        <v>0</v>
      </c>
      <c r="F22" s="8">
        <f t="shared" si="0"/>
        <v>0.85</v>
      </c>
    </row>
    <row r="23" spans="1:6" ht="12.75">
      <c r="A23" s="5">
        <v>21</v>
      </c>
      <c r="B23" s="11" t="s">
        <v>11</v>
      </c>
      <c r="C23" s="10">
        <v>0</v>
      </c>
      <c r="D23" s="7">
        <v>1</v>
      </c>
      <c r="E23" s="8">
        <v>0</v>
      </c>
      <c r="F23" s="8">
        <f t="shared" si="0"/>
        <v>0.85</v>
      </c>
    </row>
    <row r="24" spans="1:6" ht="12.75">
      <c r="A24" s="5">
        <v>22</v>
      </c>
      <c r="B24" s="11" t="s">
        <v>27</v>
      </c>
      <c r="C24" s="6">
        <v>0</v>
      </c>
      <c r="D24" s="7">
        <v>1</v>
      </c>
      <c r="E24" s="8">
        <v>0</v>
      </c>
      <c r="F24" s="8">
        <f t="shared" si="0"/>
        <v>0.85</v>
      </c>
    </row>
    <row r="25" spans="1:6" ht="12.75">
      <c r="A25" s="5">
        <v>23</v>
      </c>
      <c r="B25" s="11" t="s">
        <v>23</v>
      </c>
      <c r="C25" s="6">
        <v>0</v>
      </c>
      <c r="D25" s="7">
        <v>1</v>
      </c>
      <c r="E25" s="8">
        <v>0</v>
      </c>
      <c r="F25" s="8">
        <f t="shared" si="0"/>
        <v>0.85</v>
      </c>
    </row>
    <row r="26" spans="1:6" ht="12.75">
      <c r="A26" s="5">
        <v>24</v>
      </c>
      <c r="B26" s="11" t="s">
        <v>21</v>
      </c>
      <c r="C26" s="6">
        <v>0</v>
      </c>
      <c r="D26" s="7">
        <v>1</v>
      </c>
      <c r="E26" s="8">
        <v>0</v>
      </c>
      <c r="F26" s="8">
        <f t="shared" si="0"/>
        <v>0.85</v>
      </c>
    </row>
    <row r="28" spans="1:4" ht="12.75">
      <c r="A28" s="5" t="s">
        <v>51</v>
      </c>
      <c r="B28" s="11" t="s">
        <v>80</v>
      </c>
      <c r="C28" s="5" t="s">
        <v>3</v>
      </c>
      <c r="D28" s="5" t="s">
        <v>60</v>
      </c>
    </row>
    <row r="29" spans="1:4" ht="12.75">
      <c r="A29" s="5">
        <v>1</v>
      </c>
      <c r="B29" s="11" t="s">
        <v>53</v>
      </c>
      <c r="C29" s="14">
        <v>0.674</v>
      </c>
      <c r="D29" s="22" t="s">
        <v>6</v>
      </c>
    </row>
    <row r="30" spans="1:4" ht="12.75">
      <c r="A30" s="5">
        <v>2</v>
      </c>
      <c r="B30" s="11" t="s">
        <v>40</v>
      </c>
      <c r="C30" s="14">
        <v>0.6261</v>
      </c>
      <c r="D30" s="14">
        <f>$C$29-C30</f>
        <v>0.047900000000000054</v>
      </c>
    </row>
    <row r="31" spans="1:4" ht="12.75">
      <c r="A31" s="5">
        <v>3</v>
      </c>
      <c r="B31" s="11" t="s">
        <v>35</v>
      </c>
      <c r="C31" s="14">
        <v>0.6095</v>
      </c>
      <c r="D31" s="14">
        <f aca="true" t="shared" si="1" ref="D31:D40">$C$29-C31</f>
        <v>0.0645</v>
      </c>
    </row>
    <row r="32" spans="1:4" ht="12.75">
      <c r="A32" s="5">
        <v>4</v>
      </c>
      <c r="B32" s="11" t="s">
        <v>38</v>
      </c>
      <c r="C32" s="14">
        <v>0.425</v>
      </c>
      <c r="D32" s="14">
        <f t="shared" si="1"/>
        <v>0.24900000000000005</v>
      </c>
    </row>
    <row r="33" spans="1:4" ht="12.75">
      <c r="A33" s="5">
        <v>5</v>
      </c>
      <c r="B33" s="11" t="s">
        <v>41</v>
      </c>
      <c r="C33" s="14">
        <v>0.3333</v>
      </c>
      <c r="D33" s="14">
        <f t="shared" si="1"/>
        <v>0.34070000000000006</v>
      </c>
    </row>
    <row r="34" spans="1:4" ht="12.75">
      <c r="A34" s="5">
        <v>6</v>
      </c>
      <c r="B34" s="11" t="s">
        <v>36</v>
      </c>
      <c r="C34" s="14">
        <v>0.3333</v>
      </c>
      <c r="D34" s="14">
        <f t="shared" si="1"/>
        <v>0.34070000000000006</v>
      </c>
    </row>
    <row r="35" spans="1:4" ht="12.75">
      <c r="A35" s="5">
        <v>7</v>
      </c>
      <c r="B35" s="11" t="s">
        <v>42</v>
      </c>
      <c r="C35" s="14">
        <v>0.3161</v>
      </c>
      <c r="D35" s="14">
        <f t="shared" si="1"/>
        <v>0.35790000000000005</v>
      </c>
    </row>
    <row r="36" spans="1:4" ht="12.75">
      <c r="A36" s="5">
        <v>8</v>
      </c>
      <c r="B36" s="11" t="s">
        <v>43</v>
      </c>
      <c r="C36" s="14">
        <v>0</v>
      </c>
      <c r="D36" s="14">
        <f t="shared" si="1"/>
        <v>0.674</v>
      </c>
    </row>
    <row r="37" spans="1:4" ht="12.75">
      <c r="A37" s="5">
        <v>9</v>
      </c>
      <c r="B37" s="11" t="s">
        <v>82</v>
      </c>
      <c r="C37" s="14">
        <v>0</v>
      </c>
      <c r="D37" s="14">
        <f t="shared" si="1"/>
        <v>0.674</v>
      </c>
    </row>
    <row r="38" spans="1:4" ht="12.75">
      <c r="A38" s="5">
        <v>10</v>
      </c>
      <c r="B38" s="11" t="s">
        <v>81</v>
      </c>
      <c r="C38" s="14">
        <v>0</v>
      </c>
      <c r="D38" s="14">
        <f t="shared" si="1"/>
        <v>0.674</v>
      </c>
    </row>
    <row r="39" spans="1:4" ht="12.75">
      <c r="A39" s="5">
        <v>11</v>
      </c>
      <c r="B39" s="11" t="s">
        <v>85</v>
      </c>
      <c r="C39" s="14">
        <v>0</v>
      </c>
      <c r="D39" s="14">
        <f t="shared" si="1"/>
        <v>0.674</v>
      </c>
    </row>
    <row r="40" spans="1:4" ht="12.75">
      <c r="A40" s="5">
        <v>12</v>
      </c>
      <c r="B40" s="11" t="s">
        <v>45</v>
      </c>
      <c r="C40" s="14">
        <v>0</v>
      </c>
      <c r="D40" s="14">
        <f t="shared" si="1"/>
        <v>0.674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C34" sqref="C34"/>
    </sheetView>
  </sheetViews>
  <sheetFormatPr defaultColWidth="9.140625" defaultRowHeight="12.75"/>
  <cols>
    <col min="6" max="6" width="10.140625" style="0" customWidth="1"/>
  </cols>
  <sheetData>
    <row r="2" spans="1:6" ht="12.75">
      <c r="A2" s="5" t="s">
        <v>79</v>
      </c>
      <c r="B2" s="10" t="s">
        <v>47</v>
      </c>
      <c r="C2" s="10" t="s">
        <v>1</v>
      </c>
      <c r="D2" s="7" t="s">
        <v>2</v>
      </c>
      <c r="E2" s="7" t="s">
        <v>3</v>
      </c>
      <c r="F2" s="7" t="s">
        <v>60</v>
      </c>
    </row>
    <row r="3" spans="1:6" ht="12.75">
      <c r="A3" s="5">
        <v>1</v>
      </c>
      <c r="B3" s="11" t="s">
        <v>17</v>
      </c>
      <c r="C3" s="6">
        <v>180</v>
      </c>
      <c r="D3" s="7">
        <v>210</v>
      </c>
      <c r="E3" s="8">
        <f>180/210</f>
        <v>0.8571428571428571</v>
      </c>
      <c r="F3" s="42" t="s">
        <v>6</v>
      </c>
    </row>
    <row r="4" spans="1:6" ht="12.75">
      <c r="A4" s="5">
        <v>2</v>
      </c>
      <c r="B4" s="11" t="s">
        <v>5</v>
      </c>
      <c r="C4" s="6">
        <v>160</v>
      </c>
      <c r="D4" s="7">
        <v>190</v>
      </c>
      <c r="E4" s="8">
        <f>160/190</f>
        <v>0.8421052631578947</v>
      </c>
      <c r="F4" s="8">
        <f>$E$3-E4</f>
        <v>0.015037593984962405</v>
      </c>
    </row>
    <row r="5" spans="1:6" ht="12.75">
      <c r="A5" s="5">
        <v>3</v>
      </c>
      <c r="B5" s="11" t="s">
        <v>25</v>
      </c>
      <c r="C5" s="6">
        <v>150</v>
      </c>
      <c r="D5" s="7">
        <v>220</v>
      </c>
      <c r="E5" s="8">
        <f>15/22</f>
        <v>0.6818181818181818</v>
      </c>
      <c r="F5" s="8">
        <f aca="true" t="shared" si="0" ref="F5:F26">$E$3-E5</f>
        <v>0.17532467532467533</v>
      </c>
    </row>
    <row r="6" spans="1:6" ht="12.75">
      <c r="A6" s="5">
        <v>4</v>
      </c>
      <c r="B6" s="11" t="s">
        <v>27</v>
      </c>
      <c r="C6" s="6">
        <v>150</v>
      </c>
      <c r="D6" s="7">
        <v>220</v>
      </c>
      <c r="E6" s="8">
        <f>150/220</f>
        <v>0.6818181818181818</v>
      </c>
      <c r="F6" s="8">
        <f t="shared" si="0"/>
        <v>0.17532467532467533</v>
      </c>
    </row>
    <row r="7" spans="1:6" ht="12.75">
      <c r="A7" s="5">
        <v>5</v>
      </c>
      <c r="B7" s="11" t="s">
        <v>30</v>
      </c>
      <c r="C7" s="6">
        <v>145</v>
      </c>
      <c r="D7" s="7">
        <v>220</v>
      </c>
      <c r="E7" s="8">
        <f>145/220</f>
        <v>0.6590909090909091</v>
      </c>
      <c r="F7" s="8">
        <f t="shared" si="0"/>
        <v>0.19805194805194803</v>
      </c>
    </row>
    <row r="8" spans="1:6" ht="12.75">
      <c r="A8" s="5">
        <v>6</v>
      </c>
      <c r="B8" s="11" t="s">
        <v>15</v>
      </c>
      <c r="C8" s="6">
        <v>145</v>
      </c>
      <c r="D8" s="7">
        <v>220</v>
      </c>
      <c r="E8" s="8">
        <f>145/220</f>
        <v>0.6590909090909091</v>
      </c>
      <c r="F8" s="8">
        <f t="shared" si="0"/>
        <v>0.19805194805194803</v>
      </c>
    </row>
    <row r="9" spans="1:6" ht="12.75">
      <c r="A9" s="5">
        <v>7</v>
      </c>
      <c r="B9" s="11" t="s">
        <v>20</v>
      </c>
      <c r="C9" s="10">
        <v>130</v>
      </c>
      <c r="D9" s="7">
        <v>220</v>
      </c>
      <c r="E9" s="8">
        <f>13/22</f>
        <v>0.5909090909090909</v>
      </c>
      <c r="F9" s="8">
        <f t="shared" si="0"/>
        <v>0.26623376623376616</v>
      </c>
    </row>
    <row r="10" spans="1:6" ht="12.75">
      <c r="A10" s="5">
        <v>8</v>
      </c>
      <c r="B10" s="11" t="s">
        <v>23</v>
      </c>
      <c r="C10" s="6">
        <v>130</v>
      </c>
      <c r="D10" s="7">
        <v>220</v>
      </c>
      <c r="E10" s="8">
        <f>13/22</f>
        <v>0.5909090909090909</v>
      </c>
      <c r="F10" s="8">
        <f t="shared" si="0"/>
        <v>0.26623376623376616</v>
      </c>
    </row>
    <row r="11" spans="1:6" ht="12.75">
      <c r="A11" s="5">
        <v>9</v>
      </c>
      <c r="B11" s="11" t="s">
        <v>26</v>
      </c>
      <c r="C11" s="6">
        <v>134</v>
      </c>
      <c r="D11" s="7">
        <v>230</v>
      </c>
      <c r="E11" s="8">
        <f>134/230</f>
        <v>0.5826086956521739</v>
      </c>
      <c r="F11" s="8">
        <f t="shared" si="0"/>
        <v>0.2745341614906832</v>
      </c>
    </row>
    <row r="12" spans="1:6" ht="12.75">
      <c r="A12" s="5">
        <v>10</v>
      </c>
      <c r="B12" s="11" t="s">
        <v>16</v>
      </c>
      <c r="C12" s="6">
        <v>0</v>
      </c>
      <c r="D12" s="7">
        <v>1</v>
      </c>
      <c r="E12" s="8">
        <v>0</v>
      </c>
      <c r="F12" s="8">
        <f t="shared" si="0"/>
        <v>0.8571428571428571</v>
      </c>
    </row>
    <row r="13" spans="1:6" ht="12.75">
      <c r="A13" s="5">
        <v>11</v>
      </c>
      <c r="B13" s="11" t="s">
        <v>7</v>
      </c>
      <c r="C13" s="6">
        <v>0</v>
      </c>
      <c r="D13" s="7">
        <v>1</v>
      </c>
      <c r="E13" s="8">
        <v>0</v>
      </c>
      <c r="F13" s="8">
        <f t="shared" si="0"/>
        <v>0.8571428571428571</v>
      </c>
    </row>
    <row r="14" spans="1:6" ht="12.75">
      <c r="A14" s="5">
        <v>12</v>
      </c>
      <c r="B14" s="11" t="s">
        <v>13</v>
      </c>
      <c r="C14" s="6">
        <v>0</v>
      </c>
      <c r="D14" s="7">
        <v>1</v>
      </c>
      <c r="E14" s="8">
        <v>0</v>
      </c>
      <c r="F14" s="8">
        <f t="shared" si="0"/>
        <v>0.8571428571428571</v>
      </c>
    </row>
    <row r="15" spans="1:6" ht="12.75">
      <c r="A15" s="5">
        <v>13</v>
      </c>
      <c r="B15" s="11" t="s">
        <v>18</v>
      </c>
      <c r="C15" s="6">
        <v>0</v>
      </c>
      <c r="D15" s="7">
        <v>1</v>
      </c>
      <c r="E15" s="8">
        <v>0</v>
      </c>
      <c r="F15" s="8">
        <f t="shared" si="0"/>
        <v>0.8571428571428571</v>
      </c>
    </row>
    <row r="16" spans="1:6" ht="12.75">
      <c r="A16" s="5">
        <v>14</v>
      </c>
      <c r="B16" s="11" t="s">
        <v>28</v>
      </c>
      <c r="C16" s="6">
        <v>0</v>
      </c>
      <c r="D16" s="7">
        <v>1</v>
      </c>
      <c r="E16" s="8">
        <v>0</v>
      </c>
      <c r="F16" s="8">
        <f t="shared" si="0"/>
        <v>0.8571428571428571</v>
      </c>
    </row>
    <row r="17" spans="1:6" ht="12.75">
      <c r="A17" s="5">
        <v>15</v>
      </c>
      <c r="B17" s="11" t="s">
        <v>22</v>
      </c>
      <c r="C17" s="6">
        <v>0</v>
      </c>
      <c r="D17" s="7">
        <v>1</v>
      </c>
      <c r="E17" s="8">
        <v>0</v>
      </c>
      <c r="F17" s="8">
        <f t="shared" si="0"/>
        <v>0.8571428571428571</v>
      </c>
    </row>
    <row r="18" spans="1:6" ht="12.75">
      <c r="A18" s="5">
        <v>16</v>
      </c>
      <c r="B18" s="11" t="s">
        <v>19</v>
      </c>
      <c r="C18" s="6">
        <v>0</v>
      </c>
      <c r="D18" s="7">
        <v>1</v>
      </c>
      <c r="E18" s="8">
        <v>0</v>
      </c>
      <c r="F18" s="8">
        <f t="shared" si="0"/>
        <v>0.8571428571428571</v>
      </c>
    </row>
    <row r="19" spans="1:6" ht="12.75">
      <c r="A19" s="5">
        <v>17</v>
      </c>
      <c r="B19" s="11" t="s">
        <v>14</v>
      </c>
      <c r="C19" s="10">
        <v>0</v>
      </c>
      <c r="D19" s="7">
        <v>1</v>
      </c>
      <c r="E19" s="8">
        <v>0</v>
      </c>
      <c r="F19" s="8">
        <f t="shared" si="0"/>
        <v>0.8571428571428571</v>
      </c>
    </row>
    <row r="20" spans="1:6" ht="12.75">
      <c r="A20" s="5">
        <v>18</v>
      </c>
      <c r="B20" s="11" t="s">
        <v>31</v>
      </c>
      <c r="C20" s="6">
        <v>0</v>
      </c>
      <c r="D20" s="7">
        <v>1</v>
      </c>
      <c r="E20" s="8">
        <v>0</v>
      </c>
      <c r="F20" s="8">
        <f t="shared" si="0"/>
        <v>0.8571428571428571</v>
      </c>
    </row>
    <row r="21" spans="1:6" ht="12.75">
      <c r="A21" s="5">
        <v>19</v>
      </c>
      <c r="B21" s="11" t="s">
        <v>12</v>
      </c>
      <c r="C21" s="6">
        <v>0</v>
      </c>
      <c r="D21" s="7">
        <v>1</v>
      </c>
      <c r="E21" s="8">
        <v>0</v>
      </c>
      <c r="F21" s="8">
        <f t="shared" si="0"/>
        <v>0.8571428571428571</v>
      </c>
    </row>
    <row r="22" spans="1:6" ht="12.75">
      <c r="A22" s="5">
        <v>20</v>
      </c>
      <c r="B22" s="11" t="s">
        <v>24</v>
      </c>
      <c r="C22" s="6">
        <v>0</v>
      </c>
      <c r="D22" s="7">
        <v>1</v>
      </c>
      <c r="E22" s="8">
        <v>0</v>
      </c>
      <c r="F22" s="8">
        <f t="shared" si="0"/>
        <v>0.8571428571428571</v>
      </c>
    </row>
    <row r="23" spans="1:6" ht="12.75">
      <c r="A23" s="5">
        <v>21</v>
      </c>
      <c r="B23" s="11" t="s">
        <v>9</v>
      </c>
      <c r="C23" s="10">
        <v>0</v>
      </c>
      <c r="D23" s="7">
        <v>1</v>
      </c>
      <c r="E23" s="8">
        <v>0</v>
      </c>
      <c r="F23" s="8">
        <f t="shared" si="0"/>
        <v>0.8571428571428571</v>
      </c>
    </row>
    <row r="24" spans="1:6" ht="12.75">
      <c r="A24" s="5">
        <v>22</v>
      </c>
      <c r="B24" s="11" t="s">
        <v>10</v>
      </c>
      <c r="C24" s="6">
        <v>0</v>
      </c>
      <c r="D24" s="7">
        <v>1</v>
      </c>
      <c r="E24" s="8">
        <v>0</v>
      </c>
      <c r="F24" s="8">
        <f t="shared" si="0"/>
        <v>0.8571428571428571</v>
      </c>
    </row>
    <row r="25" spans="1:6" ht="12.75">
      <c r="A25" s="5">
        <v>23</v>
      </c>
      <c r="B25" s="11" t="s">
        <v>11</v>
      </c>
      <c r="C25" s="10">
        <v>0</v>
      </c>
      <c r="D25" s="7">
        <v>1</v>
      </c>
      <c r="E25" s="8">
        <v>0</v>
      </c>
      <c r="F25" s="8">
        <f t="shared" si="0"/>
        <v>0.8571428571428571</v>
      </c>
    </row>
    <row r="26" spans="1:6" ht="12.75">
      <c r="A26" s="5">
        <v>24</v>
      </c>
      <c r="B26" s="11" t="s">
        <v>21</v>
      </c>
      <c r="C26" s="6">
        <v>0</v>
      </c>
      <c r="D26" s="7">
        <v>1</v>
      </c>
      <c r="E26" s="8">
        <v>0</v>
      </c>
      <c r="F26" s="8">
        <f t="shared" si="0"/>
        <v>0.8571428571428571</v>
      </c>
    </row>
    <row r="28" spans="1:4" ht="12.75">
      <c r="A28" s="5" t="s">
        <v>51</v>
      </c>
      <c r="B28" s="11" t="s">
        <v>80</v>
      </c>
      <c r="C28" s="5" t="s">
        <v>3</v>
      </c>
      <c r="D28" s="5" t="s">
        <v>60</v>
      </c>
    </row>
    <row r="29" spans="1:4" ht="12.75">
      <c r="A29" s="5">
        <v>1</v>
      </c>
      <c r="B29" s="11" t="s">
        <v>38</v>
      </c>
      <c r="C29" s="14">
        <v>0.7506</v>
      </c>
      <c r="D29" s="22" t="s">
        <v>6</v>
      </c>
    </row>
    <row r="30" spans="1:4" ht="12.75">
      <c r="A30" s="5">
        <v>2</v>
      </c>
      <c r="B30" s="11" t="s">
        <v>82</v>
      </c>
      <c r="C30" s="14">
        <v>0.7199</v>
      </c>
      <c r="D30" s="14">
        <f>$C$29-C30</f>
        <v>0.03070000000000006</v>
      </c>
    </row>
    <row r="31" spans="1:4" ht="12.75">
      <c r="A31" s="5">
        <v>3</v>
      </c>
      <c r="B31" s="11" t="s">
        <v>43</v>
      </c>
      <c r="C31" s="14">
        <v>0.6364</v>
      </c>
      <c r="D31" s="14">
        <f aca="true" t="shared" si="1" ref="D31:D40">$C$29-C31</f>
        <v>0.11420000000000008</v>
      </c>
    </row>
    <row r="32" spans="1:4" ht="12.75">
      <c r="A32" s="5">
        <v>4</v>
      </c>
      <c r="B32" s="11" t="s">
        <v>35</v>
      </c>
      <c r="C32" s="14">
        <v>0.3409</v>
      </c>
      <c r="D32" s="14">
        <f t="shared" si="1"/>
        <v>0.40970000000000006</v>
      </c>
    </row>
    <row r="33" spans="1:4" ht="12.75">
      <c r="A33" s="5">
        <v>5</v>
      </c>
      <c r="B33" s="11" t="s">
        <v>40</v>
      </c>
      <c r="C33" s="14">
        <v>0.3296</v>
      </c>
      <c r="D33" s="14">
        <f t="shared" si="1"/>
        <v>0.42100000000000004</v>
      </c>
    </row>
    <row r="34" spans="1:4" ht="12.75">
      <c r="A34" s="5">
        <v>6</v>
      </c>
      <c r="B34" s="11" t="s">
        <v>41</v>
      </c>
      <c r="C34" s="14">
        <v>0.2955</v>
      </c>
      <c r="D34" s="14">
        <f t="shared" si="1"/>
        <v>0.45510000000000006</v>
      </c>
    </row>
    <row r="35" spans="1:4" ht="12.75">
      <c r="A35" s="5">
        <v>7</v>
      </c>
      <c r="B35" s="11" t="s">
        <v>53</v>
      </c>
      <c r="C35" s="14">
        <v>0</v>
      </c>
      <c r="D35" s="14">
        <f t="shared" si="1"/>
        <v>0.7506</v>
      </c>
    </row>
    <row r="36" spans="1:4" ht="12.75">
      <c r="A36" s="5">
        <v>8</v>
      </c>
      <c r="B36" s="11" t="s">
        <v>36</v>
      </c>
      <c r="C36" s="14">
        <v>0</v>
      </c>
      <c r="D36" s="14">
        <f t="shared" si="1"/>
        <v>0.7506</v>
      </c>
    </row>
    <row r="37" spans="1:4" ht="12.75">
      <c r="A37" s="5">
        <v>9</v>
      </c>
      <c r="B37" s="11" t="s">
        <v>42</v>
      </c>
      <c r="C37" s="14">
        <v>0</v>
      </c>
      <c r="D37" s="14">
        <f t="shared" si="1"/>
        <v>0.7506</v>
      </c>
    </row>
    <row r="38" spans="1:4" ht="12.75">
      <c r="A38" s="5">
        <v>10</v>
      </c>
      <c r="B38" s="11" t="s">
        <v>81</v>
      </c>
      <c r="C38" s="14">
        <v>0</v>
      </c>
      <c r="D38" s="14">
        <f t="shared" si="1"/>
        <v>0.7506</v>
      </c>
    </row>
    <row r="39" spans="1:4" ht="12.75">
      <c r="A39" s="5">
        <v>11</v>
      </c>
      <c r="B39" s="11" t="s">
        <v>85</v>
      </c>
      <c r="C39" s="14">
        <v>0</v>
      </c>
      <c r="D39" s="14">
        <f t="shared" si="1"/>
        <v>0.7506</v>
      </c>
    </row>
    <row r="40" spans="1:4" ht="12.75">
      <c r="A40" s="5">
        <v>12</v>
      </c>
      <c r="B40" s="11" t="s">
        <v>45</v>
      </c>
      <c r="C40" s="14">
        <v>0</v>
      </c>
      <c r="D40" s="14">
        <f t="shared" si="1"/>
        <v>0.7506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96" zoomScaleNormal="96" workbookViewId="0" topLeftCell="A1">
      <selection activeCell="M48" sqref="M48"/>
    </sheetView>
  </sheetViews>
  <sheetFormatPr defaultColWidth="9.140625" defaultRowHeight="12.75"/>
  <cols>
    <col min="1" max="1" width="8.00390625" style="0" customWidth="1"/>
    <col min="2" max="2" width="11.28125" style="0" customWidth="1"/>
    <col min="3" max="3" width="15.28125" style="0" customWidth="1"/>
    <col min="5" max="5" width="8.421875" style="0" customWidth="1"/>
    <col min="6" max="6" width="8.57421875" style="0" customWidth="1"/>
    <col min="7" max="7" width="8.00390625" style="0" customWidth="1"/>
    <col min="8" max="8" width="7.8515625" style="0" customWidth="1"/>
    <col min="9" max="9" width="7.421875" style="0" customWidth="1"/>
    <col min="10" max="12" width="7.7109375" style="0" customWidth="1"/>
    <col min="13" max="13" width="8.140625" style="0" customWidth="1"/>
    <col min="14" max="14" width="7.8515625" style="0" customWidth="1"/>
    <col min="15" max="16" width="8.140625" style="0" customWidth="1"/>
    <col min="17" max="17" width="8.421875" style="0" customWidth="1"/>
    <col min="18" max="18" width="8.28125" style="0" customWidth="1"/>
    <col min="19" max="19" width="7.8515625" style="0" customWidth="1"/>
    <col min="20" max="21" width="8.421875" style="0" customWidth="1"/>
    <col min="22" max="22" width="10.7109375" style="0" customWidth="1"/>
    <col min="23" max="23" width="17.28125" style="0" customWidth="1"/>
  </cols>
  <sheetData>
    <row r="1" spans="1:21" ht="12.75">
      <c r="A1" s="13" t="s">
        <v>50</v>
      </c>
      <c r="B1" s="13" t="s">
        <v>46</v>
      </c>
      <c r="C1" s="13" t="s">
        <v>52</v>
      </c>
      <c r="D1" s="15" t="s">
        <v>49</v>
      </c>
      <c r="E1" s="20" t="s">
        <v>57</v>
      </c>
      <c r="F1" s="20" t="s">
        <v>63</v>
      </c>
      <c r="G1" s="20" t="s">
        <v>64</v>
      </c>
      <c r="H1" s="20" t="s">
        <v>66</v>
      </c>
      <c r="I1" s="20" t="s">
        <v>67</v>
      </c>
      <c r="J1" s="20" t="s">
        <v>68</v>
      </c>
      <c r="K1" s="20" t="s">
        <v>70</v>
      </c>
      <c r="L1" s="20" t="s">
        <v>71</v>
      </c>
      <c r="M1" s="20" t="s">
        <v>75</v>
      </c>
      <c r="N1" s="20" t="s">
        <v>72</v>
      </c>
      <c r="O1" s="20" t="s">
        <v>73</v>
      </c>
      <c r="P1" s="5" t="s">
        <v>29</v>
      </c>
      <c r="Q1" s="5" t="s">
        <v>48</v>
      </c>
      <c r="R1" s="5" t="s">
        <v>34</v>
      </c>
      <c r="S1" s="20" t="s">
        <v>84</v>
      </c>
      <c r="T1" s="20" t="s">
        <v>86</v>
      </c>
      <c r="U1" s="20" t="s">
        <v>87</v>
      </c>
    </row>
    <row r="2" spans="1:21" ht="12.75">
      <c r="A2" s="13">
        <v>1</v>
      </c>
      <c r="B2" s="38" t="s">
        <v>16</v>
      </c>
      <c r="C2" s="11" t="s">
        <v>53</v>
      </c>
      <c r="D2" s="40">
        <f>AVERAGE(E2:U2)</f>
        <v>0.45187619047619043</v>
      </c>
      <c r="E2" s="26" t="s">
        <v>6</v>
      </c>
      <c r="F2" s="26" t="s">
        <v>6</v>
      </c>
      <c r="G2" s="26" t="s">
        <v>6</v>
      </c>
      <c r="H2" s="26" t="s">
        <v>6</v>
      </c>
      <c r="I2" s="26" t="s">
        <v>6</v>
      </c>
      <c r="J2" s="26" t="s">
        <v>6</v>
      </c>
      <c r="K2" s="26" t="s">
        <v>6</v>
      </c>
      <c r="L2" s="26" t="s">
        <v>6</v>
      </c>
      <c r="M2" s="26" t="s">
        <v>6</v>
      </c>
      <c r="N2" s="26" t="s">
        <v>6</v>
      </c>
      <c r="O2" s="21">
        <v>0</v>
      </c>
      <c r="P2" s="14">
        <v>0</v>
      </c>
      <c r="Q2" s="28">
        <v>0.8125</v>
      </c>
      <c r="R2" s="35">
        <v>0.9091</v>
      </c>
      <c r="S2" s="45">
        <f>179/240</f>
        <v>0.7458333333333333</v>
      </c>
      <c r="T2" s="36">
        <v>0.6957</v>
      </c>
      <c r="U2" s="14">
        <v>0</v>
      </c>
    </row>
    <row r="3" spans="1:21" ht="12.75">
      <c r="A3" s="13">
        <v>2</v>
      </c>
      <c r="B3" s="38" t="s">
        <v>30</v>
      </c>
      <c r="C3" s="11" t="s">
        <v>40</v>
      </c>
      <c r="D3" s="40">
        <f>AVERAGE(E3:U3)</f>
        <v>0.4274358676276835</v>
      </c>
      <c r="E3" s="21">
        <v>0</v>
      </c>
      <c r="F3" s="28">
        <f>130/250</f>
        <v>0.52</v>
      </c>
      <c r="G3" s="28">
        <f>160/230</f>
        <v>0.6956521739130435</v>
      </c>
      <c r="H3" s="28">
        <f>139/250</f>
        <v>0.556</v>
      </c>
      <c r="I3" s="36">
        <f>130/200</f>
        <v>0.65</v>
      </c>
      <c r="J3" s="14">
        <v>0</v>
      </c>
      <c r="K3" s="14">
        <v>0</v>
      </c>
      <c r="L3" s="28">
        <f>170/240</f>
        <v>0.7083333333333334</v>
      </c>
      <c r="M3" s="28">
        <f>140/240</f>
        <v>0.5833333333333334</v>
      </c>
      <c r="N3" s="14">
        <v>0</v>
      </c>
      <c r="O3" s="14">
        <v>0</v>
      </c>
      <c r="P3" s="36">
        <v>0.6957</v>
      </c>
      <c r="Q3" s="28">
        <v>0.72</v>
      </c>
      <c r="R3" s="28">
        <v>0.8261</v>
      </c>
      <c r="S3" s="14">
        <v>0</v>
      </c>
      <c r="T3" s="28">
        <v>0.6522</v>
      </c>
      <c r="U3" s="45">
        <f>145/220</f>
        <v>0.6590909090909091</v>
      </c>
    </row>
    <row r="4" spans="1:21" ht="12.75">
      <c r="A4" s="13">
        <v>3</v>
      </c>
      <c r="B4" s="38" t="s">
        <v>10</v>
      </c>
      <c r="C4" s="11" t="s">
        <v>41</v>
      </c>
      <c r="D4" s="40">
        <f>AVERAGE(E4:U4)</f>
        <v>0.41289658896042175</v>
      </c>
      <c r="E4" s="25">
        <v>0</v>
      </c>
      <c r="F4" s="36">
        <f>134/200</f>
        <v>0.67</v>
      </c>
      <c r="G4" s="28">
        <f>115/230</f>
        <v>0.5</v>
      </c>
      <c r="H4" s="28">
        <f>132/250</f>
        <v>0.528</v>
      </c>
      <c r="I4" s="14">
        <v>0</v>
      </c>
      <c r="J4" s="14">
        <v>0</v>
      </c>
      <c r="K4" s="35">
        <f>142/240</f>
        <v>0.5916666666666667</v>
      </c>
      <c r="L4" s="37">
        <f>184/250</f>
        <v>0.736</v>
      </c>
      <c r="M4" s="28">
        <f>140/230</f>
        <v>0.6086956521739131</v>
      </c>
      <c r="N4" s="35">
        <f>189/290</f>
        <v>0.6517241379310345</v>
      </c>
      <c r="O4" s="14">
        <v>0</v>
      </c>
      <c r="P4" s="28">
        <v>0.5385</v>
      </c>
      <c r="Q4" s="28">
        <v>0.813</v>
      </c>
      <c r="R4" s="28">
        <v>0.8261</v>
      </c>
      <c r="S4" s="45">
        <f>150/270</f>
        <v>0.5555555555555556</v>
      </c>
      <c r="T4" s="14">
        <v>0</v>
      </c>
      <c r="U4" s="14">
        <v>0</v>
      </c>
    </row>
    <row r="5" spans="1:21" ht="12.75">
      <c r="A5" s="16">
        <v>4</v>
      </c>
      <c r="B5" s="38" t="s">
        <v>25</v>
      </c>
      <c r="C5" s="11" t="s">
        <v>35</v>
      </c>
      <c r="D5" s="40">
        <f>AVERAGE(E5:U5)</f>
        <v>0.39944847926803007</v>
      </c>
      <c r="E5" s="21">
        <v>0</v>
      </c>
      <c r="F5" s="21">
        <v>0</v>
      </c>
      <c r="G5" s="21">
        <v>0</v>
      </c>
      <c r="H5" s="28">
        <f>130/250</f>
        <v>0.52</v>
      </c>
      <c r="I5" s="28">
        <f>158/300</f>
        <v>0.5266666666666666</v>
      </c>
      <c r="J5" s="28">
        <f>121/230</f>
        <v>0.5260869565217391</v>
      </c>
      <c r="K5" s="28">
        <f>161/320</f>
        <v>0.503125</v>
      </c>
      <c r="L5" s="36">
        <f>182/240</f>
        <v>0.7583333333333333</v>
      </c>
      <c r="M5" s="14">
        <v>0</v>
      </c>
      <c r="N5" s="28">
        <f>183/310</f>
        <v>0.5903225806451613</v>
      </c>
      <c r="O5" s="28">
        <f>155/280</f>
        <v>0.5535714285714286</v>
      </c>
      <c r="P5" s="14">
        <v>0</v>
      </c>
      <c r="Q5" s="14">
        <v>0</v>
      </c>
      <c r="R5" s="28">
        <v>0.8182</v>
      </c>
      <c r="S5" s="46">
        <f>180/240</f>
        <v>0.75</v>
      </c>
      <c r="T5" s="28">
        <v>0.5625</v>
      </c>
      <c r="U5" s="46">
        <f>15/22</f>
        <v>0.6818181818181818</v>
      </c>
    </row>
    <row r="6" spans="1:21" ht="12.75">
      <c r="A6" s="16">
        <v>5</v>
      </c>
      <c r="B6" s="38" t="s">
        <v>18</v>
      </c>
      <c r="C6" s="11" t="s">
        <v>53</v>
      </c>
      <c r="D6" s="40">
        <f>AVERAGE(E6:U6)</f>
        <v>0.389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14">
        <v>0</v>
      </c>
      <c r="Q6" s="37">
        <v>0.8182</v>
      </c>
      <c r="R6" s="37">
        <v>0.8636</v>
      </c>
      <c r="S6" s="14">
        <v>0</v>
      </c>
      <c r="T6" s="28">
        <v>0.6522</v>
      </c>
      <c r="U6" s="14">
        <v>0</v>
      </c>
    </row>
    <row r="7" spans="1:21" ht="12.75">
      <c r="A7" s="16">
        <v>6</v>
      </c>
      <c r="B7" s="38" t="s">
        <v>8</v>
      </c>
      <c r="C7" s="11" t="s">
        <v>45</v>
      </c>
      <c r="D7" s="40">
        <f>AVERAGE(E7:U7)</f>
        <v>0.371934632034632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6" t="s">
        <v>6</v>
      </c>
      <c r="K7" s="37">
        <f>155/300</f>
        <v>0.5166666666666667</v>
      </c>
      <c r="L7" s="28">
        <f>176/250</f>
        <v>0.704</v>
      </c>
      <c r="M7" s="14">
        <v>0</v>
      </c>
      <c r="N7" s="28">
        <f>172/320</f>
        <v>0.5375</v>
      </c>
      <c r="O7" s="28">
        <f>150/280</f>
        <v>0.5357142857142857</v>
      </c>
      <c r="P7" s="37">
        <v>0.6654</v>
      </c>
      <c r="Q7" s="28">
        <v>0.604</v>
      </c>
      <c r="R7" s="14">
        <v>0</v>
      </c>
      <c r="S7" s="45">
        <f>132/250</f>
        <v>0.528</v>
      </c>
      <c r="T7" s="14">
        <v>0</v>
      </c>
      <c r="U7" s="14">
        <v>0</v>
      </c>
    </row>
    <row r="8" spans="1:21" ht="12.75">
      <c r="A8" s="16">
        <v>7</v>
      </c>
      <c r="B8" s="38" t="s">
        <v>15</v>
      </c>
      <c r="C8" s="11" t="s">
        <v>38</v>
      </c>
      <c r="D8" s="40">
        <f>AVERAGE(E8:U8)</f>
        <v>0.3703694049079357</v>
      </c>
      <c r="E8" s="44" t="s">
        <v>6</v>
      </c>
      <c r="F8" s="26" t="s">
        <v>6</v>
      </c>
      <c r="G8" s="26" t="s">
        <v>6</v>
      </c>
      <c r="H8" s="21">
        <v>0</v>
      </c>
      <c r="I8" s="28">
        <f>128/290</f>
        <v>0.4413793103448276</v>
      </c>
      <c r="J8" s="28">
        <f>145/230</f>
        <v>0.6304347826086957</v>
      </c>
      <c r="K8" s="21">
        <v>0</v>
      </c>
      <c r="L8" s="28">
        <f>155/250</f>
        <v>0.62</v>
      </c>
      <c r="M8" s="28">
        <f>157/240</f>
        <v>0.6541666666666667</v>
      </c>
      <c r="N8" s="14">
        <v>0</v>
      </c>
      <c r="O8" s="14">
        <v>0</v>
      </c>
      <c r="P8" s="14">
        <v>0</v>
      </c>
      <c r="Q8" s="28">
        <v>0.7652</v>
      </c>
      <c r="R8" s="28">
        <v>0.7909</v>
      </c>
      <c r="S8" s="45">
        <f>156/250</f>
        <v>0.624</v>
      </c>
      <c r="T8" s="14">
        <v>0</v>
      </c>
      <c r="U8" s="45">
        <f>145/220</f>
        <v>0.6590909090909091</v>
      </c>
    </row>
    <row r="9" spans="1:21" ht="12.75">
      <c r="A9" s="16">
        <v>8</v>
      </c>
      <c r="B9" s="38" t="s">
        <v>5</v>
      </c>
      <c r="C9" s="11" t="s">
        <v>38</v>
      </c>
      <c r="D9" s="40">
        <f>AVERAGE(E9:U9)</f>
        <v>0.36668981058641903</v>
      </c>
      <c r="E9" s="26" t="s">
        <v>6</v>
      </c>
      <c r="F9" s="35">
        <f>165/220</f>
        <v>0.75</v>
      </c>
      <c r="G9" s="28">
        <f>155/210</f>
        <v>0.7380952380952381</v>
      </c>
      <c r="H9" s="28">
        <f>148/220</f>
        <v>0.6727272727272727</v>
      </c>
      <c r="I9" s="37">
        <f>188/290</f>
        <v>0.6482758620689655</v>
      </c>
      <c r="J9" s="14">
        <v>0</v>
      </c>
      <c r="K9" s="14">
        <v>0</v>
      </c>
      <c r="L9" s="14">
        <v>0</v>
      </c>
      <c r="M9" s="28">
        <f>155/240</f>
        <v>0.6458333333333334</v>
      </c>
      <c r="N9" s="14">
        <v>0</v>
      </c>
      <c r="O9" s="14">
        <v>0</v>
      </c>
      <c r="P9" s="35">
        <v>0.72</v>
      </c>
      <c r="Q9" s="14">
        <v>0</v>
      </c>
      <c r="R9" s="21">
        <v>0</v>
      </c>
      <c r="S9" s="14">
        <v>0</v>
      </c>
      <c r="T9" s="35">
        <v>0.85</v>
      </c>
      <c r="U9" s="47">
        <f>160/190</f>
        <v>0.8421052631578947</v>
      </c>
    </row>
    <row r="10" spans="1:21" ht="12.75">
      <c r="A10" s="16">
        <v>9</v>
      </c>
      <c r="B10" s="38" t="s">
        <v>11</v>
      </c>
      <c r="C10" s="11" t="s">
        <v>39</v>
      </c>
      <c r="D10" s="40">
        <f>AVERAGE(E10:U10)</f>
        <v>0.36326688047199557</v>
      </c>
      <c r="E10" s="35">
        <v>0.7042</v>
      </c>
      <c r="F10" s="21">
        <v>0</v>
      </c>
      <c r="G10" s="21">
        <v>0</v>
      </c>
      <c r="H10" s="21">
        <v>0</v>
      </c>
      <c r="I10" s="28">
        <f>170/300</f>
        <v>0.5666666666666667</v>
      </c>
      <c r="J10" s="28">
        <f>130/230</f>
        <v>0.5652173913043478</v>
      </c>
      <c r="K10" s="21">
        <v>0</v>
      </c>
      <c r="L10" s="21">
        <v>0</v>
      </c>
      <c r="M10" s="28">
        <f>150/240</f>
        <v>0.625</v>
      </c>
      <c r="N10" s="36">
        <f>186/310</f>
        <v>0.6</v>
      </c>
      <c r="O10" s="36">
        <f>162/280</f>
        <v>0.5785714285714286</v>
      </c>
      <c r="P10" s="28">
        <v>0.5231</v>
      </c>
      <c r="Q10" s="28">
        <v>0.64</v>
      </c>
      <c r="R10" s="28">
        <v>0.6913</v>
      </c>
      <c r="S10" s="45">
        <f>184/270</f>
        <v>0.6814814814814815</v>
      </c>
      <c r="T10" s="14">
        <v>0</v>
      </c>
      <c r="U10" s="14">
        <v>0</v>
      </c>
    </row>
    <row r="11" spans="1:21" ht="12.75">
      <c r="A11" s="16">
        <v>10</v>
      </c>
      <c r="B11" s="38" t="s">
        <v>20</v>
      </c>
      <c r="C11" s="11" t="s">
        <v>41</v>
      </c>
      <c r="D11" s="40">
        <f>AVERAGE(E11:U11)</f>
        <v>0.3576762370246241</v>
      </c>
      <c r="E11" s="26" t="s">
        <v>6</v>
      </c>
      <c r="F11" s="21">
        <v>0</v>
      </c>
      <c r="G11" s="21">
        <v>0</v>
      </c>
      <c r="H11" s="28">
        <f>184/250</f>
        <v>0.736</v>
      </c>
      <c r="I11" s="14">
        <v>0</v>
      </c>
      <c r="J11" s="28">
        <f>130/210</f>
        <v>0.6190476190476191</v>
      </c>
      <c r="K11" s="14">
        <v>0</v>
      </c>
      <c r="L11" s="28">
        <f>162/270</f>
        <v>0.6</v>
      </c>
      <c r="M11" s="14">
        <v>0</v>
      </c>
      <c r="N11" s="28">
        <f>185/310</f>
        <v>0.5967741935483871</v>
      </c>
      <c r="O11" s="14">
        <v>0</v>
      </c>
      <c r="P11" s="14">
        <v>0</v>
      </c>
      <c r="Q11" s="28">
        <v>0.62</v>
      </c>
      <c r="R11" s="28">
        <v>0.7045</v>
      </c>
      <c r="S11" s="45">
        <f>159/270</f>
        <v>0.5888888888888889</v>
      </c>
      <c r="T11" s="37">
        <v>0.6667</v>
      </c>
      <c r="U11" s="45">
        <f>13/22</f>
        <v>0.5909090909090909</v>
      </c>
    </row>
    <row r="12" spans="1:21" ht="12.75">
      <c r="A12" s="16">
        <v>11</v>
      </c>
      <c r="B12" s="38" t="s">
        <v>22</v>
      </c>
      <c r="C12" s="11" t="s">
        <v>40</v>
      </c>
      <c r="D12" s="40">
        <f>AVERAGE(E12:U12)</f>
        <v>0.33168394024276376</v>
      </c>
      <c r="E12" s="28">
        <v>0.4519</v>
      </c>
      <c r="F12" s="28">
        <f>137/250</f>
        <v>0.548</v>
      </c>
      <c r="G12" s="28">
        <f>166/200</f>
        <v>0.83</v>
      </c>
      <c r="H12" s="21">
        <v>0</v>
      </c>
      <c r="I12" s="21">
        <v>0</v>
      </c>
      <c r="J12" s="21">
        <v>0</v>
      </c>
      <c r="K12" s="14">
        <f>120/280</f>
        <v>0.42857142857142855</v>
      </c>
      <c r="L12" s="21">
        <v>0</v>
      </c>
      <c r="M12" s="28">
        <f>135/240</f>
        <v>0.5625</v>
      </c>
      <c r="N12" s="21">
        <v>0</v>
      </c>
      <c r="O12" s="21">
        <v>0</v>
      </c>
      <c r="P12" s="14">
        <v>0</v>
      </c>
      <c r="Q12" s="28">
        <v>0.736</v>
      </c>
      <c r="R12" s="28">
        <v>0.8261</v>
      </c>
      <c r="S12" s="45">
        <f>177/270</f>
        <v>0.6555555555555556</v>
      </c>
      <c r="T12" s="28">
        <v>0.6</v>
      </c>
      <c r="U12" s="14">
        <v>0</v>
      </c>
    </row>
    <row r="13" spans="1:21" ht="12.75">
      <c r="A13" s="16">
        <v>12</v>
      </c>
      <c r="B13" s="38" t="s">
        <v>7</v>
      </c>
      <c r="C13" s="11" t="s">
        <v>36</v>
      </c>
      <c r="D13" s="40">
        <f>AVERAGE(E13:U13)</f>
        <v>0.3201111339640751</v>
      </c>
      <c r="E13" s="25">
        <v>0</v>
      </c>
      <c r="F13" s="28">
        <f>140/240</f>
        <v>0.5833333333333334</v>
      </c>
      <c r="G13" s="28">
        <f>180/220</f>
        <v>0.8181818181818182</v>
      </c>
      <c r="H13" s="35">
        <f>180/220</f>
        <v>0.8181818181818182</v>
      </c>
      <c r="I13" s="14">
        <v>0</v>
      </c>
      <c r="J13" s="14">
        <v>0</v>
      </c>
      <c r="K13" s="14">
        <v>0</v>
      </c>
      <c r="L13" s="35">
        <f>210/260</f>
        <v>0.8076923076923077</v>
      </c>
      <c r="M13" s="14">
        <v>0</v>
      </c>
      <c r="N13" s="14">
        <v>0</v>
      </c>
      <c r="O13" s="14">
        <v>0</v>
      </c>
      <c r="P13" s="14">
        <v>0</v>
      </c>
      <c r="Q13" s="35">
        <v>0.8478</v>
      </c>
      <c r="R13" s="36">
        <v>0.9</v>
      </c>
      <c r="S13" s="14">
        <v>0</v>
      </c>
      <c r="T13" s="37">
        <v>0.6667</v>
      </c>
      <c r="U13" s="14">
        <v>0</v>
      </c>
    </row>
    <row r="14" spans="1:21" ht="12.75">
      <c r="A14" s="16">
        <v>13</v>
      </c>
      <c r="B14" s="38" t="s">
        <v>13</v>
      </c>
      <c r="C14" s="11" t="s">
        <v>35</v>
      </c>
      <c r="D14" s="40">
        <f>AVERAGE(E14:U14)</f>
        <v>0.31536126832080624</v>
      </c>
      <c r="E14" s="37">
        <v>0.4615</v>
      </c>
      <c r="F14" s="21">
        <v>0</v>
      </c>
      <c r="G14" s="28">
        <f>151/230</f>
        <v>0.6565217391304348</v>
      </c>
      <c r="H14" s="21">
        <v>0</v>
      </c>
      <c r="I14" s="28">
        <f>157/300</f>
        <v>0.5233333333333333</v>
      </c>
      <c r="J14" s="21">
        <v>0</v>
      </c>
      <c r="K14" s="28">
        <f>120/280</f>
        <v>0.42857142857142855</v>
      </c>
      <c r="L14" s="28">
        <f>161/260</f>
        <v>0.6192307692307693</v>
      </c>
      <c r="M14" s="14">
        <v>0</v>
      </c>
      <c r="N14" s="28">
        <f>167/290</f>
        <v>0.5758620689655173</v>
      </c>
      <c r="O14" s="14">
        <v>0</v>
      </c>
      <c r="P14" s="14">
        <v>0</v>
      </c>
      <c r="Q14" s="14">
        <v>0</v>
      </c>
      <c r="R14" s="28">
        <v>0.8174</v>
      </c>
      <c r="S14" s="45">
        <f>168/270</f>
        <v>0.6222222222222222</v>
      </c>
      <c r="T14" s="28">
        <v>0.6565</v>
      </c>
      <c r="U14" s="14">
        <v>0</v>
      </c>
    </row>
    <row r="15" spans="1:21" ht="12.75">
      <c r="A15" s="16">
        <v>14</v>
      </c>
      <c r="B15" s="38" t="s">
        <v>19</v>
      </c>
      <c r="C15" s="11" t="s">
        <v>39</v>
      </c>
      <c r="D15" s="40">
        <f>AVERAGE(E15:U15)</f>
        <v>0.29706256189344427</v>
      </c>
      <c r="E15" s="25">
        <v>0</v>
      </c>
      <c r="F15" s="28">
        <f>154/250</f>
        <v>0.616</v>
      </c>
      <c r="G15" s="21">
        <v>0</v>
      </c>
      <c r="H15" s="28">
        <f>166/240</f>
        <v>0.6916666666666667</v>
      </c>
      <c r="I15" s="14">
        <v>0</v>
      </c>
      <c r="J15" s="28">
        <f>121/240</f>
        <v>0.5041666666666667</v>
      </c>
      <c r="K15" s="36">
        <f>175/320</f>
        <v>0.546875</v>
      </c>
      <c r="L15" s="28">
        <f>181/270</f>
        <v>0.6703703703703704</v>
      </c>
      <c r="M15" s="37">
        <f>150/220</f>
        <v>0.6818181818181818</v>
      </c>
      <c r="N15" s="14">
        <v>0</v>
      </c>
      <c r="O15" s="14">
        <v>0</v>
      </c>
      <c r="P15" s="14">
        <v>0</v>
      </c>
      <c r="Q15" s="28">
        <v>0.56</v>
      </c>
      <c r="R15" s="14">
        <v>0</v>
      </c>
      <c r="S15" s="47">
        <f>187/240</f>
        <v>0.7791666666666667</v>
      </c>
      <c r="T15" s="14">
        <v>0</v>
      </c>
      <c r="U15" s="14">
        <v>0</v>
      </c>
    </row>
    <row r="16" spans="1:21" ht="12.75">
      <c r="A16" s="16">
        <v>15</v>
      </c>
      <c r="B16" s="38" t="s">
        <v>17</v>
      </c>
      <c r="C16" s="11" t="s">
        <v>37</v>
      </c>
      <c r="D16" s="40">
        <f>AVERAGE(E16:U16)</f>
        <v>0.2933990266908425</v>
      </c>
      <c r="E16" s="21">
        <v>0</v>
      </c>
      <c r="F16" s="21">
        <v>0</v>
      </c>
      <c r="G16" s="37">
        <f>167/200</f>
        <v>0.835</v>
      </c>
      <c r="H16" s="21">
        <v>0</v>
      </c>
      <c r="I16" s="21">
        <v>0</v>
      </c>
      <c r="J16" s="37">
        <f>140/220</f>
        <v>0.6363636363636364</v>
      </c>
      <c r="K16" s="21">
        <v>0</v>
      </c>
      <c r="L16" s="28">
        <f>177/260</f>
        <v>0.6807692307692308</v>
      </c>
      <c r="M16" s="36">
        <f>160/230</f>
        <v>0.6956521739130435</v>
      </c>
      <c r="N16" s="14">
        <v>0</v>
      </c>
      <c r="O16" s="14">
        <v>0</v>
      </c>
      <c r="P16" s="14">
        <v>0</v>
      </c>
      <c r="Q16" s="28">
        <v>0.7273</v>
      </c>
      <c r="R16" s="14">
        <v>0</v>
      </c>
      <c r="S16" s="45">
        <f>15/27</f>
        <v>0.5555555555555556</v>
      </c>
      <c r="T16" s="14">
        <v>0</v>
      </c>
      <c r="U16" s="48">
        <f>180/210</f>
        <v>0.8571428571428571</v>
      </c>
    </row>
    <row r="17" spans="1:21" ht="12.75">
      <c r="A17" s="16">
        <v>16</v>
      </c>
      <c r="B17" s="38" t="s">
        <v>27</v>
      </c>
      <c r="C17" s="11" t="s">
        <v>43</v>
      </c>
      <c r="D17" s="40">
        <f>AVERAGE(E17:U17)</f>
        <v>0.27811737826443705</v>
      </c>
      <c r="E17" s="21">
        <v>0</v>
      </c>
      <c r="F17" s="21">
        <v>0</v>
      </c>
      <c r="G17" s="36">
        <f>176/210</f>
        <v>0.8380952380952381</v>
      </c>
      <c r="H17" s="21">
        <v>0</v>
      </c>
      <c r="I17" s="21">
        <v>0</v>
      </c>
      <c r="J17" s="35">
        <f>170/200</f>
        <v>0.85</v>
      </c>
      <c r="K17" s="21">
        <v>0</v>
      </c>
      <c r="L17" s="21">
        <v>0</v>
      </c>
      <c r="M17" s="28">
        <f>145/240</f>
        <v>0.6041666666666666</v>
      </c>
      <c r="N17" s="21">
        <v>0</v>
      </c>
      <c r="O17" s="28">
        <f>130/280</f>
        <v>0.4642857142857143</v>
      </c>
      <c r="P17" s="14">
        <v>0</v>
      </c>
      <c r="Q17" s="28">
        <v>0.66</v>
      </c>
      <c r="R17" s="14">
        <v>0</v>
      </c>
      <c r="S17" s="45">
        <f>170/270</f>
        <v>0.6296296296296297</v>
      </c>
      <c r="T17" s="14">
        <v>0</v>
      </c>
      <c r="U17" s="45">
        <f>150/220</f>
        <v>0.6818181818181818</v>
      </c>
    </row>
    <row r="18" spans="1:21" ht="12.75">
      <c r="A18" s="16">
        <v>17</v>
      </c>
      <c r="B18" s="38" t="s">
        <v>28</v>
      </c>
      <c r="C18" s="11" t="s">
        <v>42</v>
      </c>
      <c r="D18" s="40">
        <f>AVERAGE(E18:U18)</f>
        <v>0.2498806132486439</v>
      </c>
      <c r="E18" s="21">
        <v>0</v>
      </c>
      <c r="F18" s="28">
        <f>145/240</f>
        <v>0.6041666666666666</v>
      </c>
      <c r="G18" s="21">
        <v>0</v>
      </c>
      <c r="H18" s="36">
        <f>160/210</f>
        <v>0.7619047619047619</v>
      </c>
      <c r="I18" s="14">
        <v>0</v>
      </c>
      <c r="J18" s="14">
        <v>0</v>
      </c>
      <c r="K18" s="14">
        <v>0</v>
      </c>
      <c r="L18" s="28">
        <f>180/260</f>
        <v>0.6923076923076923</v>
      </c>
      <c r="M18" s="14">
        <v>0</v>
      </c>
      <c r="N18" s="14">
        <v>0</v>
      </c>
      <c r="O18" s="14">
        <v>0</v>
      </c>
      <c r="P18" s="14">
        <v>0</v>
      </c>
      <c r="Q18" s="28">
        <v>0.72</v>
      </c>
      <c r="R18" s="14">
        <v>0</v>
      </c>
      <c r="S18" s="48">
        <f>188/230</f>
        <v>0.8173913043478261</v>
      </c>
      <c r="T18" s="28">
        <v>0.6522</v>
      </c>
      <c r="U18" s="14">
        <v>0</v>
      </c>
    </row>
    <row r="19" spans="1:21" ht="12.75">
      <c r="A19" s="16">
        <v>18</v>
      </c>
      <c r="B19" s="38" t="s">
        <v>23</v>
      </c>
      <c r="C19" s="11" t="s">
        <v>43</v>
      </c>
      <c r="D19" s="40">
        <f>AVERAGE(E19:U19)</f>
        <v>0.24331546594922557</v>
      </c>
      <c r="E19" s="21">
        <v>0</v>
      </c>
      <c r="F19" s="21">
        <v>0</v>
      </c>
      <c r="G19" s="28">
        <f>145/230</f>
        <v>0.6304347826086957</v>
      </c>
      <c r="H19" s="21">
        <v>0</v>
      </c>
      <c r="I19" s="21">
        <v>0</v>
      </c>
      <c r="J19" s="36">
        <f>165/200</f>
        <v>0.825</v>
      </c>
      <c r="K19" s="21">
        <v>0</v>
      </c>
      <c r="L19" s="21">
        <v>0</v>
      </c>
      <c r="M19" s="35">
        <f>190/210</f>
        <v>0.9047619047619048</v>
      </c>
      <c r="N19" s="21">
        <v>0</v>
      </c>
      <c r="O19" s="28">
        <f>131/280</f>
        <v>0.46785714285714286</v>
      </c>
      <c r="P19" s="14">
        <v>0</v>
      </c>
      <c r="Q19" s="28">
        <v>0.7174</v>
      </c>
      <c r="R19" s="14">
        <v>0</v>
      </c>
      <c r="S19" s="14">
        <v>0</v>
      </c>
      <c r="T19" s="14">
        <v>0</v>
      </c>
      <c r="U19" s="45">
        <f>13/22</f>
        <v>0.5909090909090909</v>
      </c>
    </row>
    <row r="20" spans="1:21" ht="12.75">
      <c r="A20" s="16">
        <v>19</v>
      </c>
      <c r="B20" s="38" t="s">
        <v>9</v>
      </c>
      <c r="C20" s="11" t="s">
        <v>45</v>
      </c>
      <c r="D20" s="40">
        <f>AVERAGE(E20:U20)</f>
        <v>0.22030001086130116</v>
      </c>
      <c r="E20" s="26" t="s">
        <v>6</v>
      </c>
      <c r="F20" s="26" t="s">
        <v>6</v>
      </c>
      <c r="G20" s="26" t="s">
        <v>6</v>
      </c>
      <c r="H20" s="26" t="s">
        <v>6</v>
      </c>
      <c r="I20" s="26" t="s">
        <v>6</v>
      </c>
      <c r="J20" s="26" t="s">
        <v>6</v>
      </c>
      <c r="K20" s="21">
        <v>0</v>
      </c>
      <c r="L20" s="28">
        <f>169/270</f>
        <v>0.6259259259259259</v>
      </c>
      <c r="M20" s="14">
        <v>0</v>
      </c>
      <c r="N20" s="37">
        <f>185/310</f>
        <v>0.5967741935483871</v>
      </c>
      <c r="O20" s="14">
        <v>0</v>
      </c>
      <c r="P20" s="28">
        <v>0.5846</v>
      </c>
      <c r="Q20" s="28">
        <v>0.616</v>
      </c>
      <c r="R20" s="14">
        <v>0</v>
      </c>
      <c r="S20" s="14">
        <v>0</v>
      </c>
      <c r="T20" s="14">
        <v>0</v>
      </c>
      <c r="U20" s="14">
        <v>0</v>
      </c>
    </row>
    <row r="21" spans="1:21" ht="12.75">
      <c r="A21" s="16">
        <v>20</v>
      </c>
      <c r="B21" s="38" t="s">
        <v>26</v>
      </c>
      <c r="C21" s="11" t="s">
        <v>37</v>
      </c>
      <c r="D21" s="40">
        <f>AVERAGE(E21:U21)</f>
        <v>0.2131318353428328</v>
      </c>
      <c r="E21" s="21">
        <v>0</v>
      </c>
      <c r="F21" s="21">
        <v>0</v>
      </c>
      <c r="G21" s="28">
        <f>180/230</f>
        <v>0.782608695652174</v>
      </c>
      <c r="H21" s="21">
        <v>0</v>
      </c>
      <c r="I21" s="21">
        <v>0</v>
      </c>
      <c r="J21" s="28">
        <f>134/240</f>
        <v>0.5583333333333333</v>
      </c>
      <c r="K21" s="21">
        <v>0</v>
      </c>
      <c r="L21" s="21">
        <v>0</v>
      </c>
      <c r="M21" s="28">
        <f>137/240</f>
        <v>0.5708333333333333</v>
      </c>
      <c r="N21" s="21">
        <v>0</v>
      </c>
      <c r="O21" s="28">
        <f>138/280</f>
        <v>0.4928571428571429</v>
      </c>
      <c r="P21" s="14">
        <v>0</v>
      </c>
      <c r="Q21" s="28">
        <v>0.636</v>
      </c>
      <c r="R21" s="14">
        <v>0</v>
      </c>
      <c r="S21" s="14">
        <v>0</v>
      </c>
      <c r="T21" s="14">
        <v>0</v>
      </c>
      <c r="U21" s="45">
        <f>134/230</f>
        <v>0.5826086956521739</v>
      </c>
    </row>
    <row r="22" spans="1:21" ht="12.75">
      <c r="A22" s="16">
        <v>21</v>
      </c>
      <c r="B22" s="38" t="s">
        <v>14</v>
      </c>
      <c r="C22" s="11" t="s">
        <v>42</v>
      </c>
      <c r="D22" s="40">
        <f>AVERAGE(E22:U22)</f>
        <v>0.19233333333333336</v>
      </c>
      <c r="E22" s="21">
        <v>0</v>
      </c>
      <c r="F22" s="37">
        <f>160/250</f>
        <v>0.64</v>
      </c>
      <c r="G22" s="21">
        <v>0</v>
      </c>
      <c r="H22" s="37">
        <f>178/240</f>
        <v>0.7416666666666667</v>
      </c>
      <c r="I22" s="14">
        <v>0</v>
      </c>
      <c r="J22" s="14">
        <v>0</v>
      </c>
      <c r="K22" s="14">
        <v>0</v>
      </c>
      <c r="L22" s="28">
        <f>160/250</f>
        <v>0.64</v>
      </c>
      <c r="M22" s="14">
        <v>0</v>
      </c>
      <c r="N22" s="14">
        <v>0</v>
      </c>
      <c r="O22" s="35">
        <f>171/250</f>
        <v>0.684</v>
      </c>
      <c r="P22" s="14">
        <v>0</v>
      </c>
      <c r="Q22" s="28">
        <v>0.564</v>
      </c>
      <c r="R22" s="14">
        <v>0</v>
      </c>
      <c r="S22" s="14">
        <v>0</v>
      </c>
      <c r="T22" s="14">
        <v>0</v>
      </c>
      <c r="U22" s="14">
        <v>0</v>
      </c>
    </row>
    <row r="23" spans="1:21" ht="12.75">
      <c r="A23" s="16">
        <v>22</v>
      </c>
      <c r="B23" s="38" t="s">
        <v>12</v>
      </c>
      <c r="C23" s="11" t="s">
        <v>36</v>
      </c>
      <c r="D23" s="40">
        <f>AVERAGE(E23:U23)</f>
        <v>0.15800016758840285</v>
      </c>
      <c r="E23" s="21">
        <v>0</v>
      </c>
      <c r="F23" s="21">
        <v>0</v>
      </c>
      <c r="G23" s="21">
        <v>0</v>
      </c>
      <c r="H23" s="28">
        <f>178/250</f>
        <v>0.712</v>
      </c>
      <c r="I23" s="35">
        <f>187/270</f>
        <v>0.6925925925925925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37">
        <f>149/260</f>
        <v>0.573076923076923</v>
      </c>
      <c r="P23" s="14">
        <v>0</v>
      </c>
      <c r="Q23" s="14">
        <v>0</v>
      </c>
      <c r="R23" s="14">
        <v>0</v>
      </c>
      <c r="S23" s="45">
        <f>170/240</f>
        <v>0.7083333333333334</v>
      </c>
      <c r="T23" s="14">
        <v>0</v>
      </c>
      <c r="U23" s="14">
        <v>0</v>
      </c>
    </row>
    <row r="24" spans="1:21" ht="12.75">
      <c r="A24" s="16">
        <v>23</v>
      </c>
      <c r="B24" s="38" t="s">
        <v>24</v>
      </c>
      <c r="C24" s="11" t="s">
        <v>44</v>
      </c>
      <c r="D24" s="40">
        <f>AVERAGE(E24:U24)</f>
        <v>0.1273378151260504</v>
      </c>
      <c r="E24" s="36">
        <v>0.4815</v>
      </c>
      <c r="F24" s="21">
        <v>0</v>
      </c>
      <c r="G24" s="35">
        <f>180/210</f>
        <v>0.8571428571428571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4">
        <v>0</v>
      </c>
      <c r="Q24" s="36">
        <v>0.8261</v>
      </c>
      <c r="R24" s="14">
        <v>0</v>
      </c>
      <c r="S24" s="14">
        <v>0</v>
      </c>
      <c r="T24" s="14">
        <v>0</v>
      </c>
      <c r="U24" s="14">
        <v>0</v>
      </c>
    </row>
    <row r="25" spans="1:21" ht="12.75">
      <c r="A25" s="16">
        <v>24</v>
      </c>
      <c r="B25" s="38" t="s">
        <v>21</v>
      </c>
      <c r="C25" s="11" t="s">
        <v>44</v>
      </c>
      <c r="D25" s="40">
        <f>AVERAGE(E25:U25)</f>
        <v>0.07838095238095238</v>
      </c>
      <c r="E25" s="26" t="s">
        <v>6</v>
      </c>
      <c r="F25" s="26" t="s">
        <v>6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f>150/280</f>
        <v>0.5357142857142857</v>
      </c>
      <c r="P25" s="14">
        <v>0</v>
      </c>
      <c r="Q25" s="28">
        <v>0.64</v>
      </c>
      <c r="R25" s="14">
        <v>0</v>
      </c>
      <c r="S25" s="14">
        <v>0</v>
      </c>
      <c r="T25" s="14">
        <v>0</v>
      </c>
      <c r="U25" s="14">
        <v>0</v>
      </c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2:21" ht="12.75">
      <c r="B27" s="2" t="s">
        <v>51</v>
      </c>
      <c r="C27" s="17" t="s">
        <v>52</v>
      </c>
      <c r="D27" s="27" t="s">
        <v>49</v>
      </c>
      <c r="E27" s="5" t="s">
        <v>57</v>
      </c>
      <c r="F27" s="5" t="s">
        <v>63</v>
      </c>
      <c r="G27" s="5" t="s">
        <v>64</v>
      </c>
      <c r="H27" s="5" t="s">
        <v>66</v>
      </c>
      <c r="I27" s="5" t="s">
        <v>67</v>
      </c>
      <c r="J27" s="5" t="s">
        <v>68</v>
      </c>
      <c r="K27" s="5" t="s">
        <v>70</v>
      </c>
      <c r="L27" s="5" t="s">
        <v>71</v>
      </c>
      <c r="M27" s="5" t="s">
        <v>74</v>
      </c>
      <c r="N27" s="5" t="s">
        <v>72</v>
      </c>
      <c r="O27" s="5" t="s">
        <v>73</v>
      </c>
      <c r="P27" s="2" t="s">
        <v>29</v>
      </c>
      <c r="Q27" s="2" t="s">
        <v>48</v>
      </c>
      <c r="R27" s="2" t="s">
        <v>34</v>
      </c>
      <c r="S27" s="5" t="s">
        <v>84</v>
      </c>
      <c r="T27" s="43" t="s">
        <v>86</v>
      </c>
      <c r="U27" s="43" t="s">
        <v>87</v>
      </c>
    </row>
    <row r="28" spans="2:21" ht="12.75">
      <c r="B28" s="5">
        <v>1</v>
      </c>
      <c r="C28" s="39" t="s">
        <v>53</v>
      </c>
      <c r="D28" s="41">
        <f>AVERAGE(E28:U28)</f>
        <v>0.39265714285714287</v>
      </c>
      <c r="E28" s="22" t="s">
        <v>6</v>
      </c>
      <c r="F28" s="22" t="s">
        <v>6</v>
      </c>
      <c r="G28" s="22" t="s">
        <v>6</v>
      </c>
      <c r="H28" s="22" t="s">
        <v>6</v>
      </c>
      <c r="I28" s="22" t="s">
        <v>6</v>
      </c>
      <c r="J28" s="22" t="s">
        <v>6</v>
      </c>
      <c r="K28" s="22" t="s">
        <v>6</v>
      </c>
      <c r="L28" s="22" t="s">
        <v>6</v>
      </c>
      <c r="M28" s="22" t="s">
        <v>6</v>
      </c>
      <c r="N28" s="22" t="s">
        <v>6</v>
      </c>
      <c r="O28" s="14">
        <v>0</v>
      </c>
      <c r="P28" s="14">
        <v>0</v>
      </c>
      <c r="Q28" s="35">
        <v>0.81535</v>
      </c>
      <c r="R28" s="35">
        <v>0.88635</v>
      </c>
      <c r="S28" s="28">
        <f>0.7458/2</f>
        <v>0.3729</v>
      </c>
      <c r="T28" s="35">
        <v>0.674</v>
      </c>
      <c r="U28" s="21">
        <v>0</v>
      </c>
    </row>
    <row r="29" spans="2:21" ht="12.75">
      <c r="B29" s="5">
        <v>2</v>
      </c>
      <c r="C29" s="39" t="s">
        <v>41</v>
      </c>
      <c r="D29" s="41">
        <f>AVERAGE(E29:U29)</f>
        <v>0.37477941176470586</v>
      </c>
      <c r="E29" s="22">
        <v>0</v>
      </c>
      <c r="F29" s="28">
        <v>0.335</v>
      </c>
      <c r="G29" s="28">
        <v>0.25</v>
      </c>
      <c r="H29" s="37">
        <v>0.632</v>
      </c>
      <c r="I29" s="28">
        <v>0</v>
      </c>
      <c r="J29" s="28">
        <v>0.3095</v>
      </c>
      <c r="K29" s="36">
        <v>0.2959</v>
      </c>
      <c r="L29" s="36">
        <v>0.668</v>
      </c>
      <c r="M29" s="28">
        <v>0.3044</v>
      </c>
      <c r="N29" s="35">
        <v>0.6243</v>
      </c>
      <c r="O29" s="14">
        <v>0</v>
      </c>
      <c r="P29" s="28">
        <v>0.2693</v>
      </c>
      <c r="Q29" s="28">
        <v>0.7165</v>
      </c>
      <c r="R29" s="28">
        <v>0.7653</v>
      </c>
      <c r="S29" s="37">
        <f>(0.5889+0.5556)/2</f>
        <v>0.5722499999999999</v>
      </c>
      <c r="T29" s="28">
        <v>0.3333</v>
      </c>
      <c r="U29" s="28">
        <v>0.2955</v>
      </c>
    </row>
    <row r="30" spans="2:21" ht="12.75">
      <c r="B30" s="5">
        <v>3</v>
      </c>
      <c r="C30" s="39" t="s">
        <v>40</v>
      </c>
      <c r="D30" s="41">
        <f>AVERAGE(E30:U30)</f>
        <v>0.3593176470588236</v>
      </c>
      <c r="E30" s="28">
        <v>0.226</v>
      </c>
      <c r="F30" s="36">
        <v>0.534</v>
      </c>
      <c r="G30" s="28">
        <v>0.4185</v>
      </c>
      <c r="H30" s="28">
        <v>0.278</v>
      </c>
      <c r="I30" s="28">
        <v>0.325</v>
      </c>
      <c r="J30" s="14">
        <v>0</v>
      </c>
      <c r="K30" s="28">
        <v>0.2143</v>
      </c>
      <c r="L30" s="28">
        <v>0.3542</v>
      </c>
      <c r="M30" s="28">
        <v>0.5729</v>
      </c>
      <c r="N30" s="14">
        <v>0</v>
      </c>
      <c r="O30" s="14">
        <v>0</v>
      </c>
      <c r="P30" s="37">
        <v>0.3479</v>
      </c>
      <c r="Q30" s="37">
        <v>0.728</v>
      </c>
      <c r="R30" s="36">
        <v>0.8261</v>
      </c>
      <c r="S30" s="28">
        <f>0.6556/2</f>
        <v>0.3278</v>
      </c>
      <c r="T30" s="36">
        <v>0.6261</v>
      </c>
      <c r="U30" s="28">
        <v>0.3296</v>
      </c>
    </row>
    <row r="31" spans="2:21" ht="12.75">
      <c r="B31" s="5">
        <v>4</v>
      </c>
      <c r="C31" s="38" t="s">
        <v>35</v>
      </c>
      <c r="D31" s="41">
        <f>AVERAGE(E31:U31)</f>
        <v>0.35859411764705884</v>
      </c>
      <c r="E31" s="37">
        <v>0.2308</v>
      </c>
      <c r="F31" s="14">
        <v>0</v>
      </c>
      <c r="G31" s="28">
        <v>0.3283</v>
      </c>
      <c r="H31" s="28">
        <v>0.26</v>
      </c>
      <c r="I31" s="36">
        <v>0.525</v>
      </c>
      <c r="J31" s="28">
        <v>0.2631</v>
      </c>
      <c r="K31" s="35">
        <v>0.4659</v>
      </c>
      <c r="L31" s="35">
        <v>0.6888</v>
      </c>
      <c r="M31" s="14">
        <v>0</v>
      </c>
      <c r="N31" s="36">
        <v>0.5831</v>
      </c>
      <c r="O31" s="28">
        <v>0.2768</v>
      </c>
      <c r="P31" s="14">
        <v>0</v>
      </c>
      <c r="Q31" s="14">
        <v>0</v>
      </c>
      <c r="R31" s="37">
        <v>0.8178</v>
      </c>
      <c r="S31" s="36">
        <f>(0.6622+0.75)/2</f>
        <v>0.7061</v>
      </c>
      <c r="T31" s="37">
        <v>0.6095</v>
      </c>
      <c r="U31" s="28">
        <v>0.3409</v>
      </c>
    </row>
    <row r="32" spans="2:21" ht="12.75">
      <c r="B32" s="5">
        <v>5</v>
      </c>
      <c r="C32" s="39" t="s">
        <v>38</v>
      </c>
      <c r="D32" s="41">
        <f>AVERAGE(E32:U32)</f>
        <v>0.345390625</v>
      </c>
      <c r="E32" s="22" t="s">
        <v>6</v>
      </c>
      <c r="F32" s="37">
        <v>0.375</v>
      </c>
      <c r="G32" s="28">
        <v>0.3691</v>
      </c>
      <c r="H32" s="28">
        <v>0.3364</v>
      </c>
      <c r="I32" s="35">
        <v>0.5449</v>
      </c>
      <c r="J32" s="28">
        <v>0.3152</v>
      </c>
      <c r="K32" s="14">
        <v>0</v>
      </c>
      <c r="L32" s="28">
        <v>0.31</v>
      </c>
      <c r="M32" s="37">
        <v>0.65</v>
      </c>
      <c r="N32" s="14">
        <v>0</v>
      </c>
      <c r="O32" s="14">
        <v>0</v>
      </c>
      <c r="P32" s="36">
        <v>0.36</v>
      </c>
      <c r="Q32" s="28">
        <v>0.3826</v>
      </c>
      <c r="R32" s="28">
        <v>0.39545</v>
      </c>
      <c r="S32" s="28">
        <v>0.312</v>
      </c>
      <c r="T32" s="28">
        <v>0.425</v>
      </c>
      <c r="U32" s="35">
        <v>0.7506</v>
      </c>
    </row>
    <row r="33" spans="2:21" ht="12.75">
      <c r="B33" s="5">
        <v>6</v>
      </c>
      <c r="C33" s="39" t="s">
        <v>39</v>
      </c>
      <c r="D33" s="41">
        <f>AVERAGE(E33:U33)</f>
        <v>0.3248882352941176</v>
      </c>
      <c r="E33" s="35">
        <v>0.3521</v>
      </c>
      <c r="F33" s="28">
        <v>0.308</v>
      </c>
      <c r="G33" s="14">
        <v>0</v>
      </c>
      <c r="H33" s="28">
        <v>0.3459</v>
      </c>
      <c r="I33" s="28">
        <v>0.2834</v>
      </c>
      <c r="J33" s="37">
        <v>0.5347</v>
      </c>
      <c r="K33" s="37">
        <v>0.2735</v>
      </c>
      <c r="L33" s="28">
        <v>0.3352</v>
      </c>
      <c r="M33" s="36">
        <v>0.6534</v>
      </c>
      <c r="N33" s="28">
        <v>0.3</v>
      </c>
      <c r="O33" s="37">
        <v>0.2893</v>
      </c>
      <c r="P33" s="28">
        <v>0.2616</v>
      </c>
      <c r="Q33" s="28">
        <v>0.5</v>
      </c>
      <c r="R33" s="28">
        <v>0.35565</v>
      </c>
      <c r="S33" s="35">
        <f>(0.7792+0.6815)/2</f>
        <v>0.73035</v>
      </c>
      <c r="T33" s="14">
        <v>0</v>
      </c>
      <c r="U33" s="21">
        <v>0</v>
      </c>
    </row>
    <row r="34" spans="2:21" ht="12.75">
      <c r="B34" s="5">
        <v>7</v>
      </c>
      <c r="C34" s="39" t="s">
        <v>45</v>
      </c>
      <c r="D34" s="41">
        <f>AVERAGE(E34:U34)</f>
        <v>0.29613636363636364</v>
      </c>
      <c r="E34" s="22" t="s">
        <v>6</v>
      </c>
      <c r="F34" s="22" t="s">
        <v>6</v>
      </c>
      <c r="G34" s="22" t="s">
        <v>6</v>
      </c>
      <c r="H34" s="22" t="s">
        <v>6</v>
      </c>
      <c r="I34" s="22" t="s">
        <v>6</v>
      </c>
      <c r="J34" s="22" t="s">
        <v>6</v>
      </c>
      <c r="K34" s="29">
        <v>0.2584</v>
      </c>
      <c r="L34" s="28">
        <v>0.665</v>
      </c>
      <c r="M34" s="14">
        <v>0</v>
      </c>
      <c r="N34" s="37">
        <v>0.5672</v>
      </c>
      <c r="O34" s="28">
        <v>0.2679</v>
      </c>
      <c r="P34" s="35">
        <v>0.625</v>
      </c>
      <c r="Q34" s="28">
        <v>0.61</v>
      </c>
      <c r="R34" s="14">
        <v>0</v>
      </c>
      <c r="S34" s="28">
        <v>0.264</v>
      </c>
      <c r="T34" s="14">
        <v>0</v>
      </c>
      <c r="U34" s="21">
        <v>0</v>
      </c>
    </row>
    <row r="35" spans="2:21" ht="12.75">
      <c r="B35" s="5">
        <v>8</v>
      </c>
      <c r="C35" s="39" t="s">
        <v>43</v>
      </c>
      <c r="D35" s="41">
        <f>AVERAGE(E35:U35)</f>
        <v>0.2607235294117647</v>
      </c>
      <c r="E35" s="14">
        <v>0</v>
      </c>
      <c r="F35" s="21">
        <v>0</v>
      </c>
      <c r="G35" s="36">
        <v>0.7343</v>
      </c>
      <c r="H35" s="14">
        <v>0</v>
      </c>
      <c r="I35" s="14">
        <v>0</v>
      </c>
      <c r="J35" s="35">
        <v>0.8375</v>
      </c>
      <c r="K35" s="14">
        <v>0</v>
      </c>
      <c r="L35" s="14">
        <v>0</v>
      </c>
      <c r="M35" s="35">
        <v>0.7545</v>
      </c>
      <c r="N35" s="14">
        <v>0</v>
      </c>
      <c r="O35" s="35">
        <v>0.4661</v>
      </c>
      <c r="P35" s="14">
        <v>0</v>
      </c>
      <c r="Q35" s="28">
        <v>0.6887</v>
      </c>
      <c r="R35" s="14">
        <v>0</v>
      </c>
      <c r="S35" s="28">
        <f>0.6296/2</f>
        <v>0.3148</v>
      </c>
      <c r="T35" s="21">
        <v>0</v>
      </c>
      <c r="U35" s="37">
        <v>0.6364</v>
      </c>
    </row>
    <row r="36" spans="2:21" ht="12.75">
      <c r="B36" s="5">
        <v>9</v>
      </c>
      <c r="C36" s="39" t="s">
        <v>37</v>
      </c>
      <c r="D36" s="41">
        <f>AVERAGE(E36:U36)</f>
        <v>0.2533088235294118</v>
      </c>
      <c r="E36" s="14">
        <v>0</v>
      </c>
      <c r="F36" s="14">
        <v>0</v>
      </c>
      <c r="G36" s="35">
        <v>0.8088</v>
      </c>
      <c r="H36" s="14">
        <v>0</v>
      </c>
      <c r="I36" s="14">
        <v>0</v>
      </c>
      <c r="J36" s="36">
        <v>0.5974</v>
      </c>
      <c r="K36" s="14">
        <v>0</v>
      </c>
      <c r="L36" s="28">
        <v>0.3404</v>
      </c>
      <c r="M36" s="28">
        <v>0.6333</v>
      </c>
      <c r="N36" s="14">
        <v>0</v>
      </c>
      <c r="O36" s="28">
        <v>0.2465</v>
      </c>
      <c r="P36" s="14">
        <v>0</v>
      </c>
      <c r="Q36" s="28">
        <v>0.68165</v>
      </c>
      <c r="R36" s="14">
        <v>0</v>
      </c>
      <c r="S36" s="28">
        <f>0.5566/2</f>
        <v>0.2783</v>
      </c>
      <c r="T36" s="21">
        <v>0</v>
      </c>
      <c r="U36" s="36">
        <v>0.7199</v>
      </c>
    </row>
    <row r="37" spans="2:21" ht="12.75">
      <c r="B37" s="5">
        <v>10</v>
      </c>
      <c r="C37" s="39" t="s">
        <v>36</v>
      </c>
      <c r="D37" s="41">
        <f>AVERAGE(E37:U37)</f>
        <v>0.2390617647058824</v>
      </c>
      <c r="E37" s="14">
        <v>0</v>
      </c>
      <c r="F37" s="28">
        <v>0.2917</v>
      </c>
      <c r="G37" s="28">
        <v>0.4091</v>
      </c>
      <c r="H37" s="35">
        <v>0.7651</v>
      </c>
      <c r="I37" s="37">
        <v>0.3463</v>
      </c>
      <c r="J37" s="14">
        <v>0</v>
      </c>
      <c r="K37" s="14">
        <v>0</v>
      </c>
      <c r="L37" s="28">
        <v>0.4039</v>
      </c>
      <c r="M37" s="14">
        <v>0</v>
      </c>
      <c r="N37" s="14">
        <v>0</v>
      </c>
      <c r="O37" s="28">
        <v>0.2866</v>
      </c>
      <c r="P37" s="14">
        <v>0</v>
      </c>
      <c r="Q37" s="28">
        <v>0.4239</v>
      </c>
      <c r="R37" s="28">
        <v>0.45</v>
      </c>
      <c r="S37" s="28">
        <f>0.7083/2</f>
        <v>0.35415</v>
      </c>
      <c r="T37" s="28">
        <v>0.3333</v>
      </c>
      <c r="U37" s="21">
        <v>0</v>
      </c>
    </row>
    <row r="38" spans="2:21" ht="12.75">
      <c r="B38" s="5">
        <v>11</v>
      </c>
      <c r="C38" s="39" t="s">
        <v>42</v>
      </c>
      <c r="D38" s="41">
        <f>AVERAGE(E38:U38)</f>
        <v>0.2205235294117647</v>
      </c>
      <c r="E38" s="14">
        <v>0</v>
      </c>
      <c r="F38" s="35">
        <v>0.6221</v>
      </c>
      <c r="G38" s="14">
        <v>0</v>
      </c>
      <c r="H38" s="36">
        <v>0.7518</v>
      </c>
      <c r="I38" s="14">
        <v>0</v>
      </c>
      <c r="J38" s="14">
        <v>0</v>
      </c>
      <c r="K38" s="14">
        <v>0</v>
      </c>
      <c r="L38" s="37">
        <v>0.6662</v>
      </c>
      <c r="M38" s="14">
        <v>0</v>
      </c>
      <c r="N38" s="14">
        <v>0</v>
      </c>
      <c r="O38" s="36">
        <v>0.342</v>
      </c>
      <c r="P38" s="14">
        <v>0</v>
      </c>
      <c r="Q38" s="28">
        <v>0.642</v>
      </c>
      <c r="R38" s="14">
        <v>0</v>
      </c>
      <c r="S38" s="28">
        <f>0.8174/2</f>
        <v>0.4087</v>
      </c>
      <c r="T38" s="28">
        <v>0.3161</v>
      </c>
      <c r="U38" s="21">
        <v>0</v>
      </c>
    </row>
    <row r="39" spans="2:21" ht="12.75">
      <c r="B39" s="5">
        <v>12</v>
      </c>
      <c r="C39" s="39" t="s">
        <v>44</v>
      </c>
      <c r="D39" s="41">
        <f>AVERAGE(E39:U39)</f>
        <v>0.09825588235294118</v>
      </c>
      <c r="E39" s="36">
        <v>0.2408</v>
      </c>
      <c r="F39" s="14">
        <v>0</v>
      </c>
      <c r="G39" s="37">
        <v>0.4286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8">
        <v>0.2679</v>
      </c>
      <c r="P39" s="14">
        <v>0</v>
      </c>
      <c r="Q39" s="36">
        <v>0.73305</v>
      </c>
      <c r="R39" s="14">
        <v>0</v>
      </c>
      <c r="S39" s="14">
        <v>0</v>
      </c>
      <c r="T39" s="14">
        <v>0</v>
      </c>
      <c r="U39" s="21">
        <v>0</v>
      </c>
    </row>
    <row r="40" spans="1:15" ht="12.75">
      <c r="A40" s="1"/>
      <c r="B40" s="1"/>
      <c r="C40" s="1"/>
      <c r="D40" s="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0"/>
    </row>
    <row r="41" spans="1:15" ht="12.75">
      <c r="A41" s="1"/>
      <c r="B41" s="1"/>
      <c r="C41" s="31"/>
      <c r="D41" s="34" t="s">
        <v>77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1"/>
      <c r="B42" s="1"/>
      <c r="C42" s="32"/>
      <c r="D42" s="34" t="s">
        <v>76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1"/>
      <c r="B43" s="1"/>
      <c r="C43" s="33"/>
      <c r="D43" s="34" t="s">
        <v>78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1"/>
      <c r="B44" s="1"/>
      <c r="C44" s="1"/>
      <c r="D44" s="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1"/>
      <c r="B45" s="1"/>
      <c r="C45" s="1"/>
      <c r="D45" s="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1"/>
      <c r="B46" s="1"/>
      <c r="C46" s="1"/>
      <c r="D46" s="1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1"/>
      <c r="B47" s="1"/>
      <c r="C47" s="1"/>
      <c r="D47" s="1"/>
      <c r="E47" s="23"/>
      <c r="F47" s="23"/>
      <c r="G47" s="23"/>
      <c r="H47" s="23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23"/>
      <c r="F48" s="23"/>
      <c r="G48" s="23"/>
      <c r="H48" s="23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23"/>
      <c r="F49" s="23"/>
      <c r="G49" s="23"/>
      <c r="H49" s="23"/>
      <c r="I49" s="1"/>
      <c r="J49" s="1"/>
      <c r="K49" s="1"/>
      <c r="L49" s="1"/>
      <c r="M49" s="1"/>
      <c r="N49" s="1"/>
      <c r="O49" s="1"/>
    </row>
    <row r="50" spans="1:15" ht="12.75">
      <c r="A50" s="24"/>
      <c r="B50" s="24"/>
      <c r="C50" s="1"/>
      <c r="D50" s="1"/>
      <c r="E50" s="23"/>
      <c r="F50" s="23"/>
      <c r="G50" s="23"/>
      <c r="H50" s="23"/>
      <c r="I50" s="1"/>
      <c r="J50" s="1"/>
      <c r="K50" s="1"/>
      <c r="L50" s="1"/>
      <c r="M50" s="1"/>
      <c r="N50" s="1"/>
      <c r="O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21" sqref="G21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5</v>
      </c>
      <c r="C2" s="5">
        <v>165</v>
      </c>
      <c r="D2" s="5">
        <v>220</v>
      </c>
      <c r="E2" s="14">
        <f>165/220</f>
        <v>0.75</v>
      </c>
      <c r="F2" s="22" t="s">
        <v>6</v>
      </c>
    </row>
    <row r="3" spans="1:6" ht="12.75">
      <c r="A3" s="5">
        <v>2</v>
      </c>
      <c r="B3" s="5" t="s">
        <v>10</v>
      </c>
      <c r="C3" s="5">
        <v>134</v>
      </c>
      <c r="D3" s="5">
        <v>200</v>
      </c>
      <c r="E3" s="14">
        <f>134/200</f>
        <v>0.67</v>
      </c>
      <c r="F3" s="14">
        <f>$E$2-E3</f>
        <v>0.07999999999999996</v>
      </c>
    </row>
    <row r="4" spans="1:6" ht="12.75">
      <c r="A4" s="5">
        <v>3</v>
      </c>
      <c r="B4" s="5" t="s">
        <v>14</v>
      </c>
      <c r="C4" s="5">
        <v>160</v>
      </c>
      <c r="D4" s="5">
        <v>250</v>
      </c>
      <c r="E4" s="14">
        <f>160/250</f>
        <v>0.64</v>
      </c>
      <c r="F4" s="14">
        <f aca="true" t="shared" si="0" ref="F4:F19">$E$2-E4</f>
        <v>0.10999999999999999</v>
      </c>
    </row>
    <row r="5" spans="1:6" ht="12.75">
      <c r="A5" s="5">
        <v>4</v>
      </c>
      <c r="B5" s="5" t="s">
        <v>19</v>
      </c>
      <c r="C5" s="5">
        <v>154</v>
      </c>
      <c r="D5" s="5">
        <v>250</v>
      </c>
      <c r="E5" s="14">
        <f>154/250</f>
        <v>0.616</v>
      </c>
      <c r="F5" s="14">
        <f t="shared" si="0"/>
        <v>0.134</v>
      </c>
    </row>
    <row r="6" spans="1:6" ht="12.75">
      <c r="A6" s="5">
        <v>5</v>
      </c>
      <c r="B6" s="5" t="s">
        <v>28</v>
      </c>
      <c r="C6" s="5">
        <v>145</v>
      </c>
      <c r="D6" s="5">
        <v>240</v>
      </c>
      <c r="E6" s="14">
        <f>145/240</f>
        <v>0.6041666666666666</v>
      </c>
      <c r="F6" s="14">
        <f t="shared" si="0"/>
        <v>0.14583333333333337</v>
      </c>
    </row>
    <row r="7" spans="1:6" ht="12.75">
      <c r="A7" s="5">
        <v>6</v>
      </c>
      <c r="B7" s="5" t="s">
        <v>7</v>
      </c>
      <c r="C7" s="5">
        <v>140</v>
      </c>
      <c r="D7" s="5">
        <v>240</v>
      </c>
      <c r="E7" s="14">
        <f>140/240</f>
        <v>0.5833333333333334</v>
      </c>
      <c r="F7" s="14">
        <f t="shared" si="0"/>
        <v>0.16666666666666663</v>
      </c>
    </row>
    <row r="8" spans="1:6" ht="12.75">
      <c r="A8" s="5">
        <v>7</v>
      </c>
      <c r="B8" s="5" t="s">
        <v>22</v>
      </c>
      <c r="C8" s="5">
        <v>137</v>
      </c>
      <c r="D8" s="5">
        <v>250</v>
      </c>
      <c r="E8" s="14">
        <f>137/250</f>
        <v>0.548</v>
      </c>
      <c r="F8" s="14">
        <f t="shared" si="0"/>
        <v>0.20199999999999996</v>
      </c>
    </row>
    <row r="9" spans="1:6" ht="12.75">
      <c r="A9" s="5">
        <v>8</v>
      </c>
      <c r="B9" s="5" t="s">
        <v>30</v>
      </c>
      <c r="C9" s="5">
        <v>130</v>
      </c>
      <c r="D9" s="5">
        <v>250</v>
      </c>
      <c r="E9" s="14">
        <f>130/250</f>
        <v>0.52</v>
      </c>
      <c r="F9" s="14">
        <f t="shared" si="0"/>
        <v>0.22999999999999998</v>
      </c>
    </row>
    <row r="10" spans="1:6" ht="12.75">
      <c r="A10" s="5">
        <v>9</v>
      </c>
      <c r="B10" s="5" t="s">
        <v>13</v>
      </c>
      <c r="C10" s="5">
        <v>0</v>
      </c>
      <c r="D10" s="5">
        <v>1</v>
      </c>
      <c r="E10" s="14">
        <v>0</v>
      </c>
      <c r="F10" s="14">
        <f t="shared" si="0"/>
        <v>0.75</v>
      </c>
    </row>
    <row r="11" spans="1:6" ht="12.75">
      <c r="A11" s="5">
        <v>10</v>
      </c>
      <c r="B11" s="5" t="s">
        <v>12</v>
      </c>
      <c r="C11" s="5">
        <v>0</v>
      </c>
      <c r="D11" s="5">
        <v>1</v>
      </c>
      <c r="E11" s="14">
        <v>0</v>
      </c>
      <c r="F11" s="14">
        <f t="shared" si="0"/>
        <v>0.75</v>
      </c>
    </row>
    <row r="12" spans="1:6" ht="12.75">
      <c r="A12" s="5">
        <v>11</v>
      </c>
      <c r="B12" s="5" t="s">
        <v>23</v>
      </c>
      <c r="C12" s="5">
        <v>0</v>
      </c>
      <c r="D12" s="5">
        <v>1</v>
      </c>
      <c r="E12" s="14">
        <v>0</v>
      </c>
      <c r="F12" s="14">
        <f t="shared" si="0"/>
        <v>0.75</v>
      </c>
    </row>
    <row r="13" spans="1:6" ht="12.75">
      <c r="A13" s="5">
        <v>12</v>
      </c>
      <c r="B13" s="5" t="s">
        <v>27</v>
      </c>
      <c r="C13" s="5">
        <v>0</v>
      </c>
      <c r="D13" s="5">
        <v>1</v>
      </c>
      <c r="E13" s="14">
        <v>0</v>
      </c>
      <c r="F13" s="14">
        <f t="shared" si="0"/>
        <v>0.75</v>
      </c>
    </row>
    <row r="14" spans="1:6" ht="12.75">
      <c r="A14" s="5">
        <v>13</v>
      </c>
      <c r="B14" s="5" t="s">
        <v>26</v>
      </c>
      <c r="C14" s="5">
        <v>0</v>
      </c>
      <c r="D14" s="5">
        <v>1</v>
      </c>
      <c r="E14" s="14">
        <v>0</v>
      </c>
      <c r="F14" s="14">
        <f t="shared" si="0"/>
        <v>0.75</v>
      </c>
    </row>
    <row r="15" spans="1:6" ht="12.75">
      <c r="A15" s="5">
        <v>14</v>
      </c>
      <c r="B15" s="5" t="s">
        <v>11</v>
      </c>
      <c r="C15" s="5">
        <v>0</v>
      </c>
      <c r="D15" s="5">
        <v>1</v>
      </c>
      <c r="E15" s="14">
        <v>0</v>
      </c>
      <c r="F15" s="14">
        <f t="shared" si="0"/>
        <v>0.75</v>
      </c>
    </row>
    <row r="16" spans="1:6" ht="12.75">
      <c r="A16" s="5">
        <v>15</v>
      </c>
      <c r="B16" s="5" t="s">
        <v>25</v>
      </c>
      <c r="C16" s="5">
        <v>0</v>
      </c>
      <c r="D16" s="5">
        <v>1</v>
      </c>
      <c r="E16" s="14">
        <v>0</v>
      </c>
      <c r="F16" s="14">
        <f t="shared" si="0"/>
        <v>0.75</v>
      </c>
    </row>
    <row r="17" spans="1:6" ht="12.75">
      <c r="A17" s="5">
        <v>16</v>
      </c>
      <c r="B17" s="5" t="s">
        <v>17</v>
      </c>
      <c r="C17" s="5">
        <v>0</v>
      </c>
      <c r="D17" s="5">
        <v>1</v>
      </c>
      <c r="E17" s="14">
        <v>0</v>
      </c>
      <c r="F17" s="14">
        <f t="shared" si="0"/>
        <v>0.75</v>
      </c>
    </row>
    <row r="18" spans="1:6" ht="12.75">
      <c r="A18" s="5">
        <v>17</v>
      </c>
      <c r="B18" s="5" t="s">
        <v>20</v>
      </c>
      <c r="C18" s="5">
        <v>0</v>
      </c>
      <c r="D18" s="5">
        <v>1</v>
      </c>
      <c r="E18" s="14">
        <v>0</v>
      </c>
      <c r="F18" s="14">
        <f t="shared" si="0"/>
        <v>0.75</v>
      </c>
    </row>
    <row r="19" spans="1:6" ht="12.75">
      <c r="A19" s="5">
        <v>18</v>
      </c>
      <c r="B19" s="5" t="s">
        <v>24</v>
      </c>
      <c r="C19" s="5">
        <v>0</v>
      </c>
      <c r="D19" s="5">
        <v>1</v>
      </c>
      <c r="E19" s="14">
        <v>0</v>
      </c>
      <c r="F19" s="14">
        <f t="shared" si="0"/>
        <v>0.75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23" sqref="G23"/>
    </sheetView>
  </sheetViews>
  <sheetFormatPr defaultColWidth="9.140625" defaultRowHeight="12.75"/>
  <cols>
    <col min="6" max="6" width="11.00390625" style="0" customWidth="1"/>
  </cols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24</v>
      </c>
      <c r="C2" s="5">
        <v>180</v>
      </c>
      <c r="D2" s="5">
        <v>210</v>
      </c>
      <c r="E2" s="14">
        <f>180/210</f>
        <v>0.8571428571428571</v>
      </c>
      <c r="F2" s="5" t="s">
        <v>6</v>
      </c>
    </row>
    <row r="3" spans="1:6" ht="12.75">
      <c r="A3" s="5">
        <v>2</v>
      </c>
      <c r="B3" s="5" t="s">
        <v>27</v>
      </c>
      <c r="C3" s="5">
        <v>176</v>
      </c>
      <c r="D3" s="5">
        <v>210</v>
      </c>
      <c r="E3" s="14">
        <f>176/210</f>
        <v>0.8380952380952381</v>
      </c>
      <c r="F3" s="14">
        <f>$E$2-E3</f>
        <v>0.01904761904761898</v>
      </c>
    </row>
    <row r="4" spans="1:6" ht="12.75">
      <c r="A4" s="5">
        <v>3</v>
      </c>
      <c r="B4" s="5" t="s">
        <v>17</v>
      </c>
      <c r="C4" s="5">
        <v>167</v>
      </c>
      <c r="D4" s="5">
        <v>200</v>
      </c>
      <c r="E4" s="14">
        <f>167/200</f>
        <v>0.835</v>
      </c>
      <c r="F4" s="14">
        <f aca="true" t="shared" si="0" ref="F4:F20">$E$2-E4</f>
        <v>0.02214285714285713</v>
      </c>
    </row>
    <row r="5" spans="1:6" ht="12.75">
      <c r="A5" s="5">
        <v>4</v>
      </c>
      <c r="B5" s="5" t="s">
        <v>22</v>
      </c>
      <c r="C5" s="5">
        <v>166</v>
      </c>
      <c r="D5" s="5">
        <v>200</v>
      </c>
      <c r="E5" s="14">
        <f>166/200</f>
        <v>0.83</v>
      </c>
      <c r="F5" s="14">
        <f t="shared" si="0"/>
        <v>0.027142857142857135</v>
      </c>
    </row>
    <row r="6" spans="1:6" ht="12.75">
      <c r="A6" s="5">
        <v>5</v>
      </c>
      <c r="B6" s="5" t="s">
        <v>7</v>
      </c>
      <c r="C6" s="5">
        <v>180</v>
      </c>
      <c r="D6" s="5">
        <v>220</v>
      </c>
      <c r="E6" s="14">
        <f>180/220</f>
        <v>0.8181818181818182</v>
      </c>
      <c r="F6" s="14">
        <f t="shared" si="0"/>
        <v>0.03896103896103886</v>
      </c>
    </row>
    <row r="7" spans="1:6" ht="12.75">
      <c r="A7" s="5">
        <v>6</v>
      </c>
      <c r="B7" s="5" t="s">
        <v>26</v>
      </c>
      <c r="C7" s="5">
        <v>180</v>
      </c>
      <c r="D7" s="5">
        <v>230</v>
      </c>
      <c r="E7" s="14">
        <f>180/230</f>
        <v>0.782608695652174</v>
      </c>
      <c r="F7" s="14">
        <f t="shared" si="0"/>
        <v>0.07453416149068315</v>
      </c>
    </row>
    <row r="8" spans="1:6" ht="12.75">
      <c r="A8" s="5">
        <v>7</v>
      </c>
      <c r="B8" s="5" t="s">
        <v>5</v>
      </c>
      <c r="C8" s="5">
        <v>155</v>
      </c>
      <c r="D8" s="5">
        <v>210</v>
      </c>
      <c r="E8" s="14">
        <f>155/210</f>
        <v>0.7380952380952381</v>
      </c>
      <c r="F8" s="14">
        <f t="shared" si="0"/>
        <v>0.11904761904761896</v>
      </c>
    </row>
    <row r="9" spans="1:6" ht="12.75">
      <c r="A9" s="5">
        <v>8</v>
      </c>
      <c r="B9" s="5" t="s">
        <v>30</v>
      </c>
      <c r="C9" s="5">
        <v>160</v>
      </c>
      <c r="D9" s="5">
        <v>230</v>
      </c>
      <c r="E9" s="14">
        <f>160/230</f>
        <v>0.6956521739130435</v>
      </c>
      <c r="F9" s="14">
        <f t="shared" si="0"/>
        <v>0.16149068322981364</v>
      </c>
    </row>
    <row r="10" spans="1:6" ht="12.75">
      <c r="A10" s="5">
        <v>9</v>
      </c>
      <c r="B10" s="5" t="s">
        <v>13</v>
      </c>
      <c r="C10" s="5">
        <v>151</v>
      </c>
      <c r="D10" s="5">
        <v>230</v>
      </c>
      <c r="E10" s="14">
        <f>151/230</f>
        <v>0.6565217391304348</v>
      </c>
      <c r="F10" s="14">
        <f t="shared" si="0"/>
        <v>0.20062111801242233</v>
      </c>
    </row>
    <row r="11" spans="1:6" ht="12.75">
      <c r="A11" s="5">
        <v>10</v>
      </c>
      <c r="B11" s="5" t="s">
        <v>23</v>
      </c>
      <c r="C11" s="5">
        <v>145</v>
      </c>
      <c r="D11" s="5">
        <v>230</v>
      </c>
      <c r="E11" s="14">
        <f>145/230</f>
        <v>0.6304347826086957</v>
      </c>
      <c r="F11" s="14">
        <f t="shared" si="0"/>
        <v>0.22670807453416142</v>
      </c>
    </row>
    <row r="12" spans="1:6" ht="12.75">
      <c r="A12" s="5">
        <v>11</v>
      </c>
      <c r="B12" s="5" t="s">
        <v>10</v>
      </c>
      <c r="C12" s="5">
        <v>115</v>
      </c>
      <c r="D12" s="5">
        <v>230</v>
      </c>
      <c r="E12" s="14">
        <f>115/230</f>
        <v>0.5</v>
      </c>
      <c r="F12" s="14">
        <f t="shared" si="0"/>
        <v>0.3571428571428571</v>
      </c>
    </row>
    <row r="13" spans="1:6" ht="12.75">
      <c r="A13" s="5">
        <v>12</v>
      </c>
      <c r="B13" s="5" t="s">
        <v>14</v>
      </c>
      <c r="C13" s="5">
        <v>0</v>
      </c>
      <c r="D13" s="5">
        <v>1</v>
      </c>
      <c r="E13" s="14">
        <v>0</v>
      </c>
      <c r="F13" s="14">
        <f t="shared" si="0"/>
        <v>0.8571428571428571</v>
      </c>
    </row>
    <row r="14" spans="1:6" ht="12.75">
      <c r="A14" s="5">
        <v>13</v>
      </c>
      <c r="B14" s="5" t="s">
        <v>12</v>
      </c>
      <c r="C14" s="5">
        <v>0</v>
      </c>
      <c r="D14" s="5">
        <v>1</v>
      </c>
      <c r="E14" s="14">
        <v>0</v>
      </c>
      <c r="F14" s="14">
        <f t="shared" si="0"/>
        <v>0.8571428571428571</v>
      </c>
    </row>
    <row r="15" spans="1:6" ht="12.75">
      <c r="A15" s="5">
        <v>14</v>
      </c>
      <c r="B15" s="5" t="s">
        <v>28</v>
      </c>
      <c r="C15" s="5">
        <v>0</v>
      </c>
      <c r="D15" s="5">
        <v>1</v>
      </c>
      <c r="E15" s="14">
        <v>0</v>
      </c>
      <c r="F15" s="14">
        <f t="shared" si="0"/>
        <v>0.8571428571428571</v>
      </c>
    </row>
    <row r="16" spans="1:6" ht="12.75">
      <c r="A16" s="5">
        <v>15</v>
      </c>
      <c r="B16" s="5" t="s">
        <v>25</v>
      </c>
      <c r="C16" s="5">
        <v>0</v>
      </c>
      <c r="D16" s="5">
        <v>1</v>
      </c>
      <c r="E16" s="14">
        <v>0</v>
      </c>
      <c r="F16" s="14">
        <f t="shared" si="0"/>
        <v>0.8571428571428571</v>
      </c>
    </row>
    <row r="17" spans="1:6" ht="12.75">
      <c r="A17" s="5">
        <v>16</v>
      </c>
      <c r="B17" s="5" t="s">
        <v>11</v>
      </c>
      <c r="C17" s="5">
        <v>0</v>
      </c>
      <c r="D17" s="5">
        <v>1</v>
      </c>
      <c r="E17" s="14">
        <v>0</v>
      </c>
      <c r="F17" s="14">
        <f t="shared" si="0"/>
        <v>0.8571428571428571</v>
      </c>
    </row>
    <row r="18" spans="1:6" ht="12.75">
      <c r="A18" s="5">
        <v>17</v>
      </c>
      <c r="B18" s="5" t="s">
        <v>19</v>
      </c>
      <c r="C18" s="5">
        <v>0</v>
      </c>
      <c r="D18" s="5">
        <v>1</v>
      </c>
      <c r="E18" s="14">
        <v>0</v>
      </c>
      <c r="F18" s="14">
        <f t="shared" si="0"/>
        <v>0.8571428571428571</v>
      </c>
    </row>
    <row r="19" spans="1:6" ht="12.75">
      <c r="A19" s="5">
        <v>18</v>
      </c>
      <c r="B19" s="5" t="s">
        <v>20</v>
      </c>
      <c r="C19" s="5">
        <v>0</v>
      </c>
      <c r="D19" s="5">
        <v>1</v>
      </c>
      <c r="E19" s="14">
        <v>0</v>
      </c>
      <c r="F19" s="14">
        <f t="shared" si="0"/>
        <v>0.8571428571428571</v>
      </c>
    </row>
    <row r="20" spans="1:6" ht="12.75">
      <c r="A20" s="20">
        <v>19</v>
      </c>
      <c r="B20" s="20" t="s">
        <v>21</v>
      </c>
      <c r="C20" s="5">
        <v>0</v>
      </c>
      <c r="D20" s="5">
        <v>1</v>
      </c>
      <c r="E20" s="14">
        <v>0</v>
      </c>
      <c r="F20" s="14">
        <f t="shared" si="0"/>
        <v>0.8571428571428571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25" sqref="G25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7</v>
      </c>
      <c r="C2" s="5">
        <v>180</v>
      </c>
      <c r="D2" s="5">
        <v>220</v>
      </c>
      <c r="E2" s="14">
        <f>180/220</f>
        <v>0.8181818181818182</v>
      </c>
      <c r="F2" s="18" t="s">
        <v>6</v>
      </c>
    </row>
    <row r="3" spans="1:6" ht="12.75">
      <c r="A3" s="5">
        <v>2</v>
      </c>
      <c r="B3" s="5" t="s">
        <v>28</v>
      </c>
      <c r="C3" s="5">
        <v>160</v>
      </c>
      <c r="D3" s="5">
        <v>210</v>
      </c>
      <c r="E3" s="14">
        <f>160/210</f>
        <v>0.7619047619047619</v>
      </c>
      <c r="F3" s="14">
        <f>$E$2-E3</f>
        <v>0.05627705627705637</v>
      </c>
    </row>
    <row r="4" spans="1:6" ht="12.75">
      <c r="A4" s="5">
        <v>3</v>
      </c>
      <c r="B4" s="5" t="s">
        <v>14</v>
      </c>
      <c r="C4" s="5">
        <v>178</v>
      </c>
      <c r="D4" s="5">
        <v>240</v>
      </c>
      <c r="E4" s="14">
        <f>178/240</f>
        <v>0.7416666666666667</v>
      </c>
      <c r="F4" s="14">
        <f aca="true" t="shared" si="0" ref="F4:F22">$E$2-E4</f>
        <v>0.07651515151515154</v>
      </c>
    </row>
    <row r="5" spans="1:6" ht="12.75">
      <c r="A5" s="5">
        <v>4</v>
      </c>
      <c r="B5" s="5" t="s">
        <v>20</v>
      </c>
      <c r="C5" s="5">
        <v>184</v>
      </c>
      <c r="D5" s="5">
        <v>250</v>
      </c>
      <c r="E5" s="14">
        <f>184/250</f>
        <v>0.736</v>
      </c>
      <c r="F5" s="14">
        <f t="shared" si="0"/>
        <v>0.08218181818181824</v>
      </c>
    </row>
    <row r="6" spans="1:6" ht="12.75">
      <c r="A6" s="5">
        <v>5</v>
      </c>
      <c r="B6" s="5" t="s">
        <v>12</v>
      </c>
      <c r="C6" s="5">
        <v>178</v>
      </c>
      <c r="D6" s="5">
        <v>250</v>
      </c>
      <c r="E6" s="14">
        <f>178/250</f>
        <v>0.712</v>
      </c>
      <c r="F6" s="14">
        <f t="shared" si="0"/>
        <v>0.10618181818181827</v>
      </c>
    </row>
    <row r="7" spans="1:6" ht="12.75">
      <c r="A7" s="5">
        <v>6</v>
      </c>
      <c r="B7" s="5" t="s">
        <v>19</v>
      </c>
      <c r="C7" s="5">
        <v>166</v>
      </c>
      <c r="D7" s="5">
        <v>240</v>
      </c>
      <c r="E7" s="14">
        <f>166/240</f>
        <v>0.6916666666666667</v>
      </c>
      <c r="F7" s="14">
        <f t="shared" si="0"/>
        <v>0.12651515151515158</v>
      </c>
    </row>
    <row r="8" spans="1:6" ht="12.75">
      <c r="A8" s="5">
        <v>7</v>
      </c>
      <c r="B8" s="5" t="s">
        <v>5</v>
      </c>
      <c r="C8" s="5">
        <v>148</v>
      </c>
      <c r="D8" s="5">
        <v>220</v>
      </c>
      <c r="E8" s="14">
        <f>148/220</f>
        <v>0.6727272727272727</v>
      </c>
      <c r="F8" s="14">
        <f t="shared" si="0"/>
        <v>0.1454545454545455</v>
      </c>
    </row>
    <row r="9" spans="1:6" ht="12.75">
      <c r="A9" s="5">
        <v>8</v>
      </c>
      <c r="B9" s="5" t="s">
        <v>30</v>
      </c>
      <c r="C9" s="5">
        <v>139</v>
      </c>
      <c r="D9" s="5">
        <v>250</v>
      </c>
      <c r="E9" s="14">
        <f>139/250</f>
        <v>0.556</v>
      </c>
      <c r="F9" s="14">
        <f t="shared" si="0"/>
        <v>0.2621818181818182</v>
      </c>
    </row>
    <row r="10" spans="1:6" ht="12.75">
      <c r="A10" s="5">
        <v>9</v>
      </c>
      <c r="B10" s="5" t="s">
        <v>10</v>
      </c>
      <c r="C10" s="5">
        <v>132</v>
      </c>
      <c r="D10" s="5">
        <v>250</v>
      </c>
      <c r="E10" s="14">
        <f>132/250</f>
        <v>0.528</v>
      </c>
      <c r="F10" s="14">
        <f t="shared" si="0"/>
        <v>0.2901818181818182</v>
      </c>
    </row>
    <row r="11" spans="1:6" ht="12.75">
      <c r="A11" s="5">
        <v>10</v>
      </c>
      <c r="B11" s="5" t="s">
        <v>25</v>
      </c>
      <c r="C11" s="5">
        <v>130</v>
      </c>
      <c r="D11" s="5">
        <v>250</v>
      </c>
      <c r="E11" s="14">
        <f>130/250</f>
        <v>0.52</v>
      </c>
      <c r="F11" s="14">
        <f t="shared" si="0"/>
        <v>0.2981818181818182</v>
      </c>
    </row>
    <row r="12" spans="1:6" ht="12.75">
      <c r="A12" s="5">
        <v>11</v>
      </c>
      <c r="B12" s="5" t="s">
        <v>26</v>
      </c>
      <c r="C12" s="5">
        <v>0</v>
      </c>
      <c r="D12" s="5">
        <v>1</v>
      </c>
      <c r="E12" s="14">
        <v>0</v>
      </c>
      <c r="F12" s="14">
        <f t="shared" si="0"/>
        <v>0.8181818181818182</v>
      </c>
    </row>
    <row r="13" spans="1:6" ht="12.75">
      <c r="A13" s="5">
        <v>12</v>
      </c>
      <c r="B13" s="5" t="s">
        <v>15</v>
      </c>
      <c r="C13" s="5">
        <v>0</v>
      </c>
      <c r="D13" s="5">
        <v>1</v>
      </c>
      <c r="E13" s="14">
        <v>0</v>
      </c>
      <c r="F13" s="14">
        <f t="shared" si="0"/>
        <v>0.8181818181818182</v>
      </c>
    </row>
    <row r="14" spans="1:6" ht="12.75">
      <c r="A14" s="5">
        <v>13</v>
      </c>
      <c r="B14" s="5" t="s">
        <v>11</v>
      </c>
      <c r="C14" s="5">
        <v>0</v>
      </c>
      <c r="D14" s="5">
        <v>1</v>
      </c>
      <c r="E14" s="14">
        <v>0</v>
      </c>
      <c r="F14" s="14">
        <f t="shared" si="0"/>
        <v>0.8181818181818182</v>
      </c>
    </row>
    <row r="15" spans="1:6" ht="12.75">
      <c r="A15" s="5">
        <v>14</v>
      </c>
      <c r="B15" s="5" t="s">
        <v>21</v>
      </c>
      <c r="C15" s="5">
        <v>0</v>
      </c>
      <c r="D15" s="5">
        <v>1</v>
      </c>
      <c r="E15" s="14">
        <v>0</v>
      </c>
      <c r="F15" s="14">
        <f t="shared" si="0"/>
        <v>0.8181818181818182</v>
      </c>
    </row>
    <row r="16" spans="1:6" ht="12.75">
      <c r="A16" s="5">
        <v>15</v>
      </c>
      <c r="B16" s="5" t="s">
        <v>13</v>
      </c>
      <c r="C16" s="5">
        <v>0</v>
      </c>
      <c r="D16" s="5">
        <v>1</v>
      </c>
      <c r="E16" s="14">
        <v>0</v>
      </c>
      <c r="F16" s="14">
        <f t="shared" si="0"/>
        <v>0.8181818181818182</v>
      </c>
    </row>
    <row r="17" spans="1:6" ht="12.75">
      <c r="A17" s="5">
        <v>16</v>
      </c>
      <c r="B17" s="5" t="s">
        <v>22</v>
      </c>
      <c r="C17" s="5">
        <v>0</v>
      </c>
      <c r="D17" s="5">
        <v>1</v>
      </c>
      <c r="E17" s="14">
        <v>0</v>
      </c>
      <c r="F17" s="14">
        <f t="shared" si="0"/>
        <v>0.8181818181818182</v>
      </c>
    </row>
    <row r="18" spans="1:6" ht="12.75">
      <c r="A18" s="5">
        <v>17</v>
      </c>
      <c r="B18" s="5" t="s">
        <v>65</v>
      </c>
      <c r="C18" s="5">
        <v>0</v>
      </c>
      <c r="D18" s="5">
        <v>1</v>
      </c>
      <c r="E18" s="14">
        <v>0</v>
      </c>
      <c r="F18" s="14">
        <f t="shared" si="0"/>
        <v>0.8181818181818182</v>
      </c>
    </row>
    <row r="19" spans="1:6" ht="12.75">
      <c r="A19" s="5">
        <v>18</v>
      </c>
      <c r="B19" s="5" t="s">
        <v>17</v>
      </c>
      <c r="C19" s="5">
        <v>0</v>
      </c>
      <c r="D19" s="5">
        <v>1</v>
      </c>
      <c r="E19" s="14">
        <v>0</v>
      </c>
      <c r="F19" s="14">
        <f t="shared" si="0"/>
        <v>0.8181818181818182</v>
      </c>
    </row>
    <row r="20" spans="1:6" ht="12.75">
      <c r="A20" s="20">
        <v>19</v>
      </c>
      <c r="B20" s="20" t="s">
        <v>24</v>
      </c>
      <c r="C20" s="5">
        <v>0</v>
      </c>
      <c r="D20" s="5">
        <v>1</v>
      </c>
      <c r="E20" s="14">
        <v>0</v>
      </c>
      <c r="F20" s="14">
        <f t="shared" si="0"/>
        <v>0.8181818181818182</v>
      </c>
    </row>
    <row r="21" spans="1:6" ht="12.75">
      <c r="A21" s="20">
        <v>20</v>
      </c>
      <c r="B21" s="20" t="s">
        <v>27</v>
      </c>
      <c r="C21" s="5">
        <v>0</v>
      </c>
      <c r="D21" s="5">
        <v>1</v>
      </c>
      <c r="E21" s="14">
        <v>0</v>
      </c>
      <c r="F21" s="14">
        <f t="shared" si="0"/>
        <v>0.8181818181818182</v>
      </c>
    </row>
    <row r="22" spans="1:6" ht="12.75">
      <c r="A22" s="20">
        <v>21</v>
      </c>
      <c r="B22" s="20" t="s">
        <v>23</v>
      </c>
      <c r="C22" s="5">
        <v>0</v>
      </c>
      <c r="D22" s="5">
        <v>1</v>
      </c>
      <c r="E22" s="14">
        <v>0</v>
      </c>
      <c r="F22" s="14">
        <f t="shared" si="0"/>
        <v>0.8181818181818182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23" sqref="G23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12</v>
      </c>
      <c r="C2" s="5">
        <v>187</v>
      </c>
      <c r="D2" s="5">
        <v>270</v>
      </c>
      <c r="E2" s="14">
        <f>187/270</f>
        <v>0.6925925925925925</v>
      </c>
      <c r="F2" s="18" t="s">
        <v>6</v>
      </c>
    </row>
    <row r="3" spans="1:6" ht="12.75">
      <c r="A3" s="5">
        <v>2</v>
      </c>
      <c r="B3" s="5" t="s">
        <v>30</v>
      </c>
      <c r="C3" s="5">
        <v>130</v>
      </c>
      <c r="D3" s="5">
        <v>200</v>
      </c>
      <c r="E3" s="14">
        <f>130/200</f>
        <v>0.65</v>
      </c>
      <c r="F3" s="14">
        <f>$E$2-E3</f>
        <v>0.042592592592592515</v>
      </c>
    </row>
    <row r="4" spans="1:6" ht="12.75">
      <c r="A4" s="5">
        <v>3</v>
      </c>
      <c r="B4" s="5" t="s">
        <v>5</v>
      </c>
      <c r="C4" s="5">
        <v>188</v>
      </c>
      <c r="D4" s="5">
        <v>290</v>
      </c>
      <c r="E4" s="14">
        <f>188/290</f>
        <v>0.6482758620689655</v>
      </c>
      <c r="F4" s="14">
        <f aca="true" t="shared" si="0" ref="F4:F22">$E$2-E4</f>
        <v>0.04431673052362706</v>
      </c>
    </row>
    <row r="5" spans="1:6" ht="12.75">
      <c r="A5" s="5">
        <v>4</v>
      </c>
      <c r="B5" s="5" t="s">
        <v>11</v>
      </c>
      <c r="C5" s="5">
        <v>170</v>
      </c>
      <c r="D5" s="5">
        <v>300</v>
      </c>
      <c r="E5" s="14">
        <f>170/300</f>
        <v>0.5666666666666667</v>
      </c>
      <c r="F5" s="14">
        <f t="shared" si="0"/>
        <v>0.12592592592592589</v>
      </c>
    </row>
    <row r="6" spans="1:6" ht="12.75">
      <c r="A6" s="5">
        <v>5</v>
      </c>
      <c r="B6" s="5" t="s">
        <v>25</v>
      </c>
      <c r="C6" s="5">
        <v>158</v>
      </c>
      <c r="D6" s="5">
        <v>300</v>
      </c>
      <c r="E6" s="14">
        <f>158/300</f>
        <v>0.5266666666666666</v>
      </c>
      <c r="F6" s="14">
        <f t="shared" si="0"/>
        <v>0.16592592592592592</v>
      </c>
    </row>
    <row r="7" spans="1:6" ht="12.75">
      <c r="A7" s="5">
        <v>6</v>
      </c>
      <c r="B7" s="5" t="s">
        <v>13</v>
      </c>
      <c r="C7" s="5">
        <v>157</v>
      </c>
      <c r="D7" s="5">
        <v>300</v>
      </c>
      <c r="E7" s="14">
        <f>157/300</f>
        <v>0.5233333333333333</v>
      </c>
      <c r="F7" s="14">
        <f t="shared" si="0"/>
        <v>0.16925925925925922</v>
      </c>
    </row>
    <row r="8" spans="1:6" ht="12.75">
      <c r="A8" s="5">
        <v>7</v>
      </c>
      <c r="B8" s="5" t="s">
        <v>15</v>
      </c>
      <c r="C8" s="5">
        <v>128</v>
      </c>
      <c r="D8" s="5">
        <v>290</v>
      </c>
      <c r="E8" s="14">
        <f>128/290</f>
        <v>0.4413793103448276</v>
      </c>
      <c r="F8" s="14">
        <f t="shared" si="0"/>
        <v>0.25121328224776496</v>
      </c>
    </row>
    <row r="9" spans="1:6" ht="12.75">
      <c r="A9" s="5">
        <v>8</v>
      </c>
      <c r="B9" s="5" t="s">
        <v>20</v>
      </c>
      <c r="C9" s="5">
        <v>0</v>
      </c>
      <c r="D9" s="5">
        <v>1</v>
      </c>
      <c r="E9" s="14">
        <v>0</v>
      </c>
      <c r="F9" s="14">
        <f t="shared" si="0"/>
        <v>0.6925925925925925</v>
      </c>
    </row>
    <row r="10" spans="1:6" ht="12.75">
      <c r="A10" s="5">
        <v>9</v>
      </c>
      <c r="B10" s="5" t="s">
        <v>21</v>
      </c>
      <c r="C10" s="5">
        <v>0</v>
      </c>
      <c r="D10" s="5">
        <v>1</v>
      </c>
      <c r="E10" s="14">
        <v>0</v>
      </c>
      <c r="F10" s="14">
        <f t="shared" si="0"/>
        <v>0.6925925925925925</v>
      </c>
    </row>
    <row r="11" spans="1:6" ht="12.75">
      <c r="A11" s="5">
        <v>10</v>
      </c>
      <c r="B11" s="5" t="s">
        <v>23</v>
      </c>
      <c r="C11" s="5">
        <v>0</v>
      </c>
      <c r="D11" s="5">
        <v>1</v>
      </c>
      <c r="E11" s="14">
        <v>0</v>
      </c>
      <c r="F11" s="14">
        <f t="shared" si="0"/>
        <v>0.6925925925925925</v>
      </c>
    </row>
    <row r="12" spans="1:6" ht="12.75">
      <c r="A12" s="5">
        <v>11</v>
      </c>
      <c r="B12" s="5" t="s">
        <v>19</v>
      </c>
      <c r="C12" s="5">
        <v>0</v>
      </c>
      <c r="D12" s="5">
        <v>1</v>
      </c>
      <c r="E12" s="14">
        <v>0</v>
      </c>
      <c r="F12" s="14">
        <f t="shared" si="0"/>
        <v>0.6925925925925925</v>
      </c>
    </row>
    <row r="13" spans="1:6" ht="12.75">
      <c r="A13" s="5">
        <v>12</v>
      </c>
      <c r="B13" s="5" t="s">
        <v>10</v>
      </c>
      <c r="C13" s="5">
        <v>0</v>
      </c>
      <c r="D13" s="5">
        <v>1</v>
      </c>
      <c r="E13" s="14">
        <v>0</v>
      </c>
      <c r="F13" s="14">
        <f t="shared" si="0"/>
        <v>0.6925925925925925</v>
      </c>
    </row>
    <row r="14" spans="1:6" ht="12.75">
      <c r="A14" s="5">
        <v>13</v>
      </c>
      <c r="B14" s="5" t="s">
        <v>14</v>
      </c>
      <c r="C14" s="5">
        <v>0</v>
      </c>
      <c r="D14" s="5">
        <v>1</v>
      </c>
      <c r="E14" s="14">
        <v>0</v>
      </c>
      <c r="F14" s="14">
        <f t="shared" si="0"/>
        <v>0.6925925925925925</v>
      </c>
    </row>
    <row r="15" spans="1:6" ht="12.75">
      <c r="A15" s="5">
        <v>14</v>
      </c>
      <c r="B15" s="5" t="s">
        <v>7</v>
      </c>
      <c r="C15" s="5">
        <v>0</v>
      </c>
      <c r="D15" s="5">
        <v>1</v>
      </c>
      <c r="E15" s="14">
        <v>0</v>
      </c>
      <c r="F15" s="14">
        <f t="shared" si="0"/>
        <v>0.6925925925925925</v>
      </c>
    </row>
    <row r="16" spans="1:6" ht="12.75">
      <c r="A16" s="5">
        <v>15</v>
      </c>
      <c r="B16" s="5" t="s">
        <v>17</v>
      </c>
      <c r="C16" s="5">
        <v>0</v>
      </c>
      <c r="D16" s="5">
        <v>1</v>
      </c>
      <c r="E16" s="14">
        <v>0</v>
      </c>
      <c r="F16" s="14">
        <f t="shared" si="0"/>
        <v>0.6925925925925925</v>
      </c>
    </row>
    <row r="17" spans="1:6" ht="12.75">
      <c r="A17" s="5">
        <v>16</v>
      </c>
      <c r="B17" s="5" t="s">
        <v>22</v>
      </c>
      <c r="C17" s="5">
        <v>0</v>
      </c>
      <c r="D17" s="5">
        <v>1</v>
      </c>
      <c r="E17" s="14">
        <v>0</v>
      </c>
      <c r="F17" s="14">
        <f t="shared" si="0"/>
        <v>0.6925925925925925</v>
      </c>
    </row>
    <row r="18" spans="1:6" ht="12.75">
      <c r="A18" s="5">
        <v>17</v>
      </c>
      <c r="B18" s="5" t="s">
        <v>27</v>
      </c>
      <c r="C18" s="5">
        <v>0</v>
      </c>
      <c r="D18" s="5">
        <v>1</v>
      </c>
      <c r="E18" s="14">
        <v>0</v>
      </c>
      <c r="F18" s="14">
        <f t="shared" si="0"/>
        <v>0.6925925925925925</v>
      </c>
    </row>
    <row r="19" spans="1:6" ht="12.75">
      <c r="A19" s="5">
        <v>18</v>
      </c>
      <c r="B19" s="5" t="s">
        <v>24</v>
      </c>
      <c r="C19" s="5">
        <v>0</v>
      </c>
      <c r="D19" s="5">
        <v>1</v>
      </c>
      <c r="E19" s="14">
        <v>0</v>
      </c>
      <c r="F19" s="14">
        <f t="shared" si="0"/>
        <v>0.6925925925925925</v>
      </c>
    </row>
    <row r="20" spans="1:6" ht="12.75">
      <c r="A20" s="5">
        <v>19</v>
      </c>
      <c r="B20" s="5" t="s">
        <v>28</v>
      </c>
      <c r="C20" s="5">
        <v>0</v>
      </c>
      <c r="D20" s="5">
        <v>1</v>
      </c>
      <c r="E20" s="14">
        <v>0</v>
      </c>
      <c r="F20" s="14">
        <f t="shared" si="0"/>
        <v>0.6925925925925925</v>
      </c>
    </row>
    <row r="21" spans="1:6" ht="12.75">
      <c r="A21" s="5">
        <v>20</v>
      </c>
      <c r="B21" s="5" t="s">
        <v>26</v>
      </c>
      <c r="C21" s="5">
        <v>0</v>
      </c>
      <c r="D21" s="5">
        <v>1</v>
      </c>
      <c r="E21" s="14">
        <v>0</v>
      </c>
      <c r="F21" s="14">
        <f t="shared" si="0"/>
        <v>0.6925925925925925</v>
      </c>
    </row>
    <row r="22" spans="1:6" ht="12.75">
      <c r="A22" s="5">
        <v>21</v>
      </c>
      <c r="B22" s="5" t="s">
        <v>65</v>
      </c>
      <c r="C22" s="5">
        <v>0</v>
      </c>
      <c r="D22" s="5">
        <v>1</v>
      </c>
      <c r="E22" s="14">
        <v>0</v>
      </c>
      <c r="F22" s="14">
        <f t="shared" si="0"/>
        <v>0.6925925925925925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20" sqref="G20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27</v>
      </c>
      <c r="C2" s="5">
        <v>170</v>
      </c>
      <c r="D2" s="5">
        <v>200</v>
      </c>
      <c r="E2" s="14">
        <f>170/200</f>
        <v>0.85</v>
      </c>
      <c r="F2" s="18" t="s">
        <v>6</v>
      </c>
    </row>
    <row r="3" spans="1:6" ht="12.75">
      <c r="A3" s="5">
        <v>2</v>
      </c>
      <c r="B3" s="5" t="s">
        <v>23</v>
      </c>
      <c r="C3" s="5">
        <v>165</v>
      </c>
      <c r="D3" s="5">
        <v>200</v>
      </c>
      <c r="E3" s="14">
        <f>165/200</f>
        <v>0.825</v>
      </c>
      <c r="F3" s="14">
        <f>$E$2-E3</f>
        <v>0.025000000000000022</v>
      </c>
    </row>
    <row r="4" spans="1:6" ht="12.75">
      <c r="A4" s="5">
        <v>3</v>
      </c>
      <c r="B4" s="5" t="s">
        <v>17</v>
      </c>
      <c r="C4" s="5">
        <v>140</v>
      </c>
      <c r="D4" s="5">
        <v>220</v>
      </c>
      <c r="E4" s="14">
        <f>140/220</f>
        <v>0.6363636363636364</v>
      </c>
      <c r="F4" s="14">
        <f aca="true" t="shared" si="0" ref="F4:F21">$E$2-E4</f>
        <v>0.21363636363636362</v>
      </c>
    </row>
    <row r="5" spans="1:6" ht="12.75">
      <c r="A5" s="5">
        <v>4</v>
      </c>
      <c r="B5" s="5" t="s">
        <v>15</v>
      </c>
      <c r="C5" s="5">
        <v>145</v>
      </c>
      <c r="D5" s="5">
        <v>230</v>
      </c>
      <c r="E5" s="14">
        <f>145/230</f>
        <v>0.6304347826086957</v>
      </c>
      <c r="F5" s="14">
        <f t="shared" si="0"/>
        <v>0.2195652173913043</v>
      </c>
    </row>
    <row r="6" spans="1:6" ht="12.75">
      <c r="A6" s="5">
        <v>5</v>
      </c>
      <c r="B6" s="5" t="s">
        <v>20</v>
      </c>
      <c r="C6" s="5">
        <v>130</v>
      </c>
      <c r="D6" s="5">
        <v>210</v>
      </c>
      <c r="E6" s="14">
        <f>130/210</f>
        <v>0.6190476190476191</v>
      </c>
      <c r="F6" s="14">
        <f t="shared" si="0"/>
        <v>0.2309523809523809</v>
      </c>
    </row>
    <row r="7" spans="1:6" ht="12.75">
      <c r="A7" s="5">
        <v>6</v>
      </c>
      <c r="B7" s="5" t="s">
        <v>11</v>
      </c>
      <c r="C7" s="5">
        <v>130</v>
      </c>
      <c r="D7" s="5">
        <v>230</v>
      </c>
      <c r="E7" s="14">
        <f>130/230</f>
        <v>0.5652173913043478</v>
      </c>
      <c r="F7" s="14">
        <f t="shared" si="0"/>
        <v>0.2847826086956522</v>
      </c>
    </row>
    <row r="8" spans="1:6" ht="12.75">
      <c r="A8" s="5">
        <v>7</v>
      </c>
      <c r="B8" s="5" t="s">
        <v>26</v>
      </c>
      <c r="C8" s="5">
        <v>134</v>
      </c>
      <c r="D8" s="5">
        <v>240</v>
      </c>
      <c r="E8" s="14">
        <f>134/240</f>
        <v>0.5583333333333333</v>
      </c>
      <c r="F8" s="14">
        <f t="shared" si="0"/>
        <v>0.29166666666666663</v>
      </c>
    </row>
    <row r="9" spans="1:6" ht="12.75">
      <c r="A9" s="5">
        <v>8</v>
      </c>
      <c r="B9" s="5" t="s">
        <v>25</v>
      </c>
      <c r="C9" s="5">
        <v>121</v>
      </c>
      <c r="D9" s="5">
        <v>230</v>
      </c>
      <c r="E9" s="14">
        <f>121/230</f>
        <v>0.5260869565217391</v>
      </c>
      <c r="F9" s="14">
        <f t="shared" si="0"/>
        <v>0.3239130434782609</v>
      </c>
    </row>
    <row r="10" spans="1:6" ht="12.75">
      <c r="A10" s="5">
        <v>9</v>
      </c>
      <c r="B10" s="5" t="s">
        <v>19</v>
      </c>
      <c r="C10" s="5">
        <v>121</v>
      </c>
      <c r="D10" s="5">
        <v>240</v>
      </c>
      <c r="E10" s="14">
        <f>121/240</f>
        <v>0.5041666666666667</v>
      </c>
      <c r="F10" s="14">
        <f t="shared" si="0"/>
        <v>0.3458333333333333</v>
      </c>
    </row>
    <row r="11" spans="1:6" ht="12.75">
      <c r="A11" s="5">
        <v>10</v>
      </c>
      <c r="B11" s="5" t="s">
        <v>22</v>
      </c>
      <c r="C11" s="5">
        <v>0</v>
      </c>
      <c r="D11" s="5">
        <v>1</v>
      </c>
      <c r="E11" s="14">
        <v>0</v>
      </c>
      <c r="F11" s="14">
        <f t="shared" si="0"/>
        <v>0.85</v>
      </c>
    </row>
    <row r="12" spans="1:6" ht="12.75">
      <c r="A12" s="5">
        <v>11</v>
      </c>
      <c r="B12" s="5" t="s">
        <v>14</v>
      </c>
      <c r="C12" s="5">
        <v>0</v>
      </c>
      <c r="D12" s="5">
        <v>1</v>
      </c>
      <c r="E12" s="14">
        <v>0</v>
      </c>
      <c r="F12" s="14">
        <f t="shared" si="0"/>
        <v>0.85</v>
      </c>
    </row>
    <row r="13" spans="1:6" ht="12.75">
      <c r="A13" s="5">
        <v>12</v>
      </c>
      <c r="B13" s="5" t="s">
        <v>30</v>
      </c>
      <c r="C13" s="5">
        <v>0</v>
      </c>
      <c r="D13" s="5">
        <v>1</v>
      </c>
      <c r="E13" s="14">
        <v>0</v>
      </c>
      <c r="F13" s="14">
        <f t="shared" si="0"/>
        <v>0.85</v>
      </c>
    </row>
    <row r="14" spans="1:6" ht="12.75">
      <c r="A14" s="5">
        <v>13</v>
      </c>
      <c r="B14" s="5" t="s">
        <v>12</v>
      </c>
      <c r="C14" s="5">
        <v>0</v>
      </c>
      <c r="D14" s="5">
        <v>1</v>
      </c>
      <c r="E14" s="14">
        <v>0</v>
      </c>
      <c r="F14" s="14">
        <f t="shared" si="0"/>
        <v>0.85</v>
      </c>
    </row>
    <row r="15" spans="1:6" ht="12.75">
      <c r="A15" s="5">
        <v>14</v>
      </c>
      <c r="B15" s="5" t="s">
        <v>10</v>
      </c>
      <c r="C15" s="5">
        <v>0</v>
      </c>
      <c r="D15" s="5">
        <v>1</v>
      </c>
      <c r="E15" s="14">
        <v>0</v>
      </c>
      <c r="F15" s="14">
        <f t="shared" si="0"/>
        <v>0.85</v>
      </c>
    </row>
    <row r="16" spans="1:6" ht="12.75">
      <c r="A16" s="5">
        <v>15</v>
      </c>
      <c r="B16" s="5" t="s">
        <v>28</v>
      </c>
      <c r="C16" s="5">
        <v>0</v>
      </c>
      <c r="D16" s="5">
        <v>1</v>
      </c>
      <c r="E16" s="14">
        <v>0</v>
      </c>
      <c r="F16" s="14">
        <f t="shared" si="0"/>
        <v>0.85</v>
      </c>
    </row>
    <row r="17" spans="1:6" ht="12.75">
      <c r="A17" s="5">
        <v>16</v>
      </c>
      <c r="B17" s="5" t="s">
        <v>13</v>
      </c>
      <c r="C17" s="5">
        <v>0</v>
      </c>
      <c r="D17" s="5">
        <v>1</v>
      </c>
      <c r="E17" s="14">
        <v>0</v>
      </c>
      <c r="F17" s="14">
        <f t="shared" si="0"/>
        <v>0.85</v>
      </c>
    </row>
    <row r="18" spans="1:6" ht="12.75">
      <c r="A18" s="5">
        <v>17</v>
      </c>
      <c r="B18" s="5" t="s">
        <v>7</v>
      </c>
      <c r="C18" s="5">
        <v>0</v>
      </c>
      <c r="D18" s="5">
        <v>1</v>
      </c>
      <c r="E18" s="14">
        <v>0</v>
      </c>
      <c r="F18" s="14">
        <f t="shared" si="0"/>
        <v>0.85</v>
      </c>
    </row>
    <row r="19" spans="1:6" ht="12.75">
      <c r="A19" s="5">
        <v>18</v>
      </c>
      <c r="B19" s="5" t="s">
        <v>5</v>
      </c>
      <c r="C19" s="5">
        <v>0</v>
      </c>
      <c r="D19" s="5">
        <v>1</v>
      </c>
      <c r="E19" s="14">
        <v>0</v>
      </c>
      <c r="F19" s="14">
        <f t="shared" si="0"/>
        <v>0.85</v>
      </c>
    </row>
    <row r="20" spans="1:6" ht="12.75">
      <c r="A20" s="5">
        <v>19</v>
      </c>
      <c r="B20" s="5" t="s">
        <v>21</v>
      </c>
      <c r="C20" s="5">
        <v>0</v>
      </c>
      <c r="D20" s="5">
        <v>1</v>
      </c>
      <c r="E20" s="14">
        <v>0</v>
      </c>
      <c r="F20" s="14">
        <f t="shared" si="0"/>
        <v>0.85</v>
      </c>
    </row>
    <row r="21" spans="1:6" ht="12.75">
      <c r="A21" s="5">
        <v>20</v>
      </c>
      <c r="B21" s="5" t="s">
        <v>24</v>
      </c>
      <c r="C21" s="5">
        <v>0</v>
      </c>
      <c r="D21" s="5">
        <v>1</v>
      </c>
      <c r="E21" s="14">
        <v>0</v>
      </c>
      <c r="F21" s="14">
        <f t="shared" si="0"/>
        <v>0.85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3" sqref="G23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10</v>
      </c>
      <c r="C2" s="5">
        <v>142</v>
      </c>
      <c r="D2" s="5">
        <v>240</v>
      </c>
      <c r="E2" s="14">
        <f>142/240</f>
        <v>0.5916666666666667</v>
      </c>
      <c r="F2" s="18" t="s">
        <v>6</v>
      </c>
    </row>
    <row r="3" spans="1:6" ht="12.75">
      <c r="A3" s="5">
        <v>2</v>
      </c>
      <c r="B3" s="5" t="s">
        <v>19</v>
      </c>
      <c r="C3" s="5">
        <v>175</v>
      </c>
      <c r="D3" s="5">
        <v>320</v>
      </c>
      <c r="E3" s="14">
        <f>175/320</f>
        <v>0.546875</v>
      </c>
      <c r="F3" s="14">
        <f>$E$2-E3</f>
        <v>0.044791666666666674</v>
      </c>
    </row>
    <row r="4" spans="1:6" ht="12.75">
      <c r="A4" s="5">
        <v>3</v>
      </c>
      <c r="B4" s="5" t="s">
        <v>8</v>
      </c>
      <c r="C4" s="5">
        <v>155</v>
      </c>
      <c r="D4" s="5">
        <v>300</v>
      </c>
      <c r="E4" s="14">
        <f>155/300</f>
        <v>0.5166666666666667</v>
      </c>
      <c r="F4" s="14">
        <f aca="true" t="shared" si="0" ref="F4:F23">$E$2-E4</f>
        <v>0.07499999999999996</v>
      </c>
    </row>
    <row r="5" spans="1:6" ht="12.75">
      <c r="A5" s="5">
        <v>4</v>
      </c>
      <c r="B5" s="5" t="s">
        <v>25</v>
      </c>
      <c r="C5" s="5">
        <v>161</v>
      </c>
      <c r="D5" s="5">
        <v>320</v>
      </c>
      <c r="E5" s="14">
        <f>161/320</f>
        <v>0.503125</v>
      </c>
      <c r="F5" s="14">
        <f t="shared" si="0"/>
        <v>0.08854166666666663</v>
      </c>
    </row>
    <row r="6" spans="1:6" ht="12.75">
      <c r="A6" s="5">
        <v>5</v>
      </c>
      <c r="B6" s="5" t="s">
        <v>22</v>
      </c>
      <c r="C6" s="5">
        <v>120</v>
      </c>
      <c r="D6" s="5">
        <v>280</v>
      </c>
      <c r="E6" s="14">
        <f>120/280</f>
        <v>0.42857142857142855</v>
      </c>
      <c r="F6" s="14">
        <f t="shared" si="0"/>
        <v>0.16309523809523813</v>
      </c>
    </row>
    <row r="7" spans="1:6" ht="12.75">
      <c r="A7" s="5">
        <v>6</v>
      </c>
      <c r="B7" s="5" t="s">
        <v>13</v>
      </c>
      <c r="C7" s="5">
        <v>120</v>
      </c>
      <c r="D7" s="5">
        <v>280</v>
      </c>
      <c r="E7" s="14">
        <f>120/280</f>
        <v>0.42857142857142855</v>
      </c>
      <c r="F7" s="14">
        <f t="shared" si="0"/>
        <v>0.16309523809523813</v>
      </c>
    </row>
    <row r="8" spans="1:6" ht="12.75">
      <c r="A8" s="5">
        <v>7</v>
      </c>
      <c r="B8" s="5" t="s">
        <v>20</v>
      </c>
      <c r="C8" s="5">
        <v>0</v>
      </c>
      <c r="D8" s="5">
        <v>1</v>
      </c>
      <c r="E8" s="14">
        <v>0</v>
      </c>
      <c r="F8" s="14">
        <f t="shared" si="0"/>
        <v>0.5916666666666667</v>
      </c>
    </row>
    <row r="9" spans="1:6" ht="12.75">
      <c r="A9" s="5">
        <v>8</v>
      </c>
      <c r="B9" s="5" t="s">
        <v>17</v>
      </c>
      <c r="C9" s="5">
        <v>0</v>
      </c>
      <c r="D9" s="5">
        <v>1</v>
      </c>
      <c r="E9" s="14">
        <v>0</v>
      </c>
      <c r="F9" s="14">
        <f t="shared" si="0"/>
        <v>0.5916666666666667</v>
      </c>
    </row>
    <row r="10" spans="1:6" ht="12.75">
      <c r="A10" s="5">
        <v>9</v>
      </c>
      <c r="B10" s="5" t="s">
        <v>23</v>
      </c>
      <c r="C10" s="5">
        <v>0</v>
      </c>
      <c r="D10" s="5">
        <v>1</v>
      </c>
      <c r="E10" s="14">
        <v>0</v>
      </c>
      <c r="F10" s="14">
        <f t="shared" si="0"/>
        <v>0.5916666666666667</v>
      </c>
    </row>
    <row r="11" spans="1:6" ht="12.75">
      <c r="A11" s="5">
        <v>10</v>
      </c>
      <c r="B11" s="5" t="s">
        <v>27</v>
      </c>
      <c r="C11" s="5">
        <v>0</v>
      </c>
      <c r="D11" s="5">
        <v>1</v>
      </c>
      <c r="E11" s="14">
        <v>0</v>
      </c>
      <c r="F11" s="14">
        <f t="shared" si="0"/>
        <v>0.5916666666666667</v>
      </c>
    </row>
    <row r="12" spans="1:6" ht="12.75">
      <c r="A12" s="5">
        <v>11</v>
      </c>
      <c r="B12" s="5" t="s">
        <v>26</v>
      </c>
      <c r="C12" s="5">
        <v>0</v>
      </c>
      <c r="D12" s="5">
        <v>1</v>
      </c>
      <c r="E12" s="14">
        <v>0</v>
      </c>
      <c r="F12" s="14">
        <f t="shared" si="0"/>
        <v>0.5916666666666667</v>
      </c>
    </row>
    <row r="13" spans="1:6" ht="12.75">
      <c r="A13" s="5">
        <v>12</v>
      </c>
      <c r="B13" s="5" t="s">
        <v>30</v>
      </c>
      <c r="C13" s="5">
        <v>0</v>
      </c>
      <c r="D13" s="5">
        <v>1</v>
      </c>
      <c r="E13" s="14">
        <v>0</v>
      </c>
      <c r="F13" s="14">
        <f t="shared" si="0"/>
        <v>0.5916666666666667</v>
      </c>
    </row>
    <row r="14" spans="1:6" ht="12.75">
      <c r="A14" s="5">
        <v>13</v>
      </c>
      <c r="B14" s="5" t="s">
        <v>24</v>
      </c>
      <c r="C14" s="5">
        <v>0</v>
      </c>
      <c r="D14" s="5">
        <v>1</v>
      </c>
      <c r="E14" s="14">
        <v>0</v>
      </c>
      <c r="F14" s="14">
        <f t="shared" si="0"/>
        <v>0.5916666666666667</v>
      </c>
    </row>
    <row r="15" spans="1:6" ht="12.75">
      <c r="A15" s="5">
        <v>14</v>
      </c>
      <c r="B15" s="5" t="s">
        <v>7</v>
      </c>
      <c r="C15" s="5">
        <v>0</v>
      </c>
      <c r="D15" s="5">
        <v>1</v>
      </c>
      <c r="E15" s="14">
        <v>0</v>
      </c>
      <c r="F15" s="14">
        <f t="shared" si="0"/>
        <v>0.5916666666666667</v>
      </c>
    </row>
    <row r="16" spans="1:6" ht="12.75">
      <c r="A16" s="5">
        <v>15</v>
      </c>
      <c r="B16" s="5" t="s">
        <v>11</v>
      </c>
      <c r="C16" s="5">
        <v>0</v>
      </c>
      <c r="D16" s="5">
        <v>1</v>
      </c>
      <c r="E16" s="14">
        <v>0</v>
      </c>
      <c r="F16" s="14">
        <f t="shared" si="0"/>
        <v>0.5916666666666667</v>
      </c>
    </row>
    <row r="17" spans="1:6" ht="12.75">
      <c r="A17" s="5">
        <v>16</v>
      </c>
      <c r="B17" s="5" t="s">
        <v>15</v>
      </c>
      <c r="C17" s="5">
        <v>0</v>
      </c>
      <c r="D17" s="5">
        <v>1</v>
      </c>
      <c r="E17" s="14">
        <v>0</v>
      </c>
      <c r="F17" s="14">
        <f t="shared" si="0"/>
        <v>0.5916666666666667</v>
      </c>
    </row>
    <row r="18" spans="1:6" ht="12.75">
      <c r="A18" s="5">
        <v>17</v>
      </c>
      <c r="B18" s="5" t="s">
        <v>12</v>
      </c>
      <c r="C18" s="5">
        <v>0</v>
      </c>
      <c r="D18" s="5">
        <v>1</v>
      </c>
      <c r="E18" s="14">
        <v>0</v>
      </c>
      <c r="F18" s="14">
        <f t="shared" si="0"/>
        <v>0.5916666666666667</v>
      </c>
    </row>
    <row r="19" spans="1:6" ht="12.75">
      <c r="A19" s="5">
        <v>18</v>
      </c>
      <c r="B19" s="5" t="s">
        <v>14</v>
      </c>
      <c r="C19" s="5">
        <v>0</v>
      </c>
      <c r="D19" s="5">
        <v>1</v>
      </c>
      <c r="E19" s="14">
        <v>0</v>
      </c>
      <c r="F19" s="14">
        <f t="shared" si="0"/>
        <v>0.5916666666666667</v>
      </c>
    </row>
    <row r="20" spans="1:6" ht="12.75">
      <c r="A20" s="5">
        <v>19</v>
      </c>
      <c r="B20" s="5" t="s">
        <v>21</v>
      </c>
      <c r="C20" s="5">
        <v>0</v>
      </c>
      <c r="D20" s="5">
        <v>1</v>
      </c>
      <c r="E20" s="14">
        <v>0</v>
      </c>
      <c r="F20" s="14">
        <f t="shared" si="0"/>
        <v>0.5916666666666667</v>
      </c>
    </row>
    <row r="21" spans="1:6" ht="12.75">
      <c r="A21" s="5">
        <v>20</v>
      </c>
      <c r="B21" s="5" t="s">
        <v>28</v>
      </c>
      <c r="C21" s="5">
        <v>0</v>
      </c>
      <c r="D21" s="5">
        <v>1</v>
      </c>
      <c r="E21" s="14">
        <v>0</v>
      </c>
      <c r="F21" s="14">
        <f t="shared" si="0"/>
        <v>0.5916666666666667</v>
      </c>
    </row>
    <row r="22" spans="1:6" ht="12.75">
      <c r="A22" s="20">
        <v>21</v>
      </c>
      <c r="B22" s="20" t="s">
        <v>69</v>
      </c>
      <c r="C22" s="5">
        <v>0</v>
      </c>
      <c r="D22" s="5">
        <v>1</v>
      </c>
      <c r="E22" s="14">
        <v>0</v>
      </c>
      <c r="F22" s="14">
        <f t="shared" si="0"/>
        <v>0.5916666666666667</v>
      </c>
    </row>
    <row r="23" spans="1:6" ht="12.75">
      <c r="A23" s="20">
        <v>22</v>
      </c>
      <c r="B23" s="20" t="s">
        <v>5</v>
      </c>
      <c r="C23" s="5">
        <v>0</v>
      </c>
      <c r="D23" s="5">
        <v>1</v>
      </c>
      <c r="E23" s="14">
        <v>0</v>
      </c>
      <c r="F23" s="14">
        <f t="shared" si="0"/>
        <v>0.5916666666666667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6" sqref="G26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7</v>
      </c>
      <c r="C2" s="5">
        <v>210</v>
      </c>
      <c r="D2" s="5">
        <v>260</v>
      </c>
      <c r="E2" s="14">
        <f>210/260</f>
        <v>0.8076923076923077</v>
      </c>
      <c r="F2" s="18" t="s">
        <v>6</v>
      </c>
    </row>
    <row r="3" spans="1:6" ht="12.75">
      <c r="A3" s="5">
        <v>2</v>
      </c>
      <c r="B3" s="5" t="s">
        <v>25</v>
      </c>
      <c r="C3" s="5">
        <v>182</v>
      </c>
      <c r="D3" s="5">
        <v>240</v>
      </c>
      <c r="E3" s="14">
        <f>182/240</f>
        <v>0.7583333333333333</v>
      </c>
      <c r="F3" s="14">
        <f>$E$2-E3</f>
        <v>0.049358974358974406</v>
      </c>
    </row>
    <row r="4" spans="1:6" ht="12.75">
      <c r="A4" s="5">
        <v>3</v>
      </c>
      <c r="B4" s="5" t="s">
        <v>10</v>
      </c>
      <c r="C4" s="5">
        <v>184</v>
      </c>
      <c r="D4" s="5">
        <v>250</v>
      </c>
      <c r="E4" s="14">
        <f>184/250</f>
        <v>0.736</v>
      </c>
      <c r="F4" s="14">
        <f aca="true" t="shared" si="0" ref="F4:F23">$E$2-E4</f>
        <v>0.07169230769230772</v>
      </c>
    </row>
    <row r="5" spans="1:6" ht="12.75">
      <c r="A5" s="5">
        <v>4</v>
      </c>
      <c r="B5" s="5" t="s">
        <v>30</v>
      </c>
      <c r="C5" s="5">
        <v>170</v>
      </c>
      <c r="D5" s="5">
        <v>240</v>
      </c>
      <c r="E5" s="14">
        <f>170/240</f>
        <v>0.7083333333333334</v>
      </c>
      <c r="F5" s="14">
        <f t="shared" si="0"/>
        <v>0.09935897435897434</v>
      </c>
    </row>
    <row r="6" spans="1:6" ht="12.75">
      <c r="A6" s="5">
        <v>5</v>
      </c>
      <c r="B6" s="5" t="s">
        <v>8</v>
      </c>
      <c r="C6" s="5">
        <v>176</v>
      </c>
      <c r="D6" s="5">
        <v>250</v>
      </c>
      <c r="E6" s="14">
        <f>176/250</f>
        <v>0.704</v>
      </c>
      <c r="F6" s="14">
        <f t="shared" si="0"/>
        <v>0.10369230769230775</v>
      </c>
    </row>
    <row r="7" spans="1:6" ht="12.75">
      <c r="A7" s="5">
        <v>6</v>
      </c>
      <c r="B7" s="5" t="s">
        <v>28</v>
      </c>
      <c r="C7" s="5">
        <v>180</v>
      </c>
      <c r="D7" s="5">
        <v>260</v>
      </c>
      <c r="E7" s="14">
        <f>180/260</f>
        <v>0.6923076923076923</v>
      </c>
      <c r="F7" s="14">
        <f t="shared" si="0"/>
        <v>0.11538461538461542</v>
      </c>
    </row>
    <row r="8" spans="1:6" ht="12.75">
      <c r="A8" s="5">
        <v>7</v>
      </c>
      <c r="B8" s="5" t="s">
        <v>17</v>
      </c>
      <c r="C8" s="5">
        <v>177</v>
      </c>
      <c r="D8" s="5">
        <v>260</v>
      </c>
      <c r="E8" s="14">
        <f>177/260</f>
        <v>0.6807692307692308</v>
      </c>
      <c r="F8" s="14">
        <f t="shared" si="0"/>
        <v>0.12692307692307692</v>
      </c>
    </row>
    <row r="9" spans="1:6" ht="12.75">
      <c r="A9" s="5">
        <v>8</v>
      </c>
      <c r="B9" s="5" t="s">
        <v>19</v>
      </c>
      <c r="C9" s="5">
        <v>181</v>
      </c>
      <c r="D9" s="5">
        <v>270</v>
      </c>
      <c r="E9" s="14">
        <f>181/270</f>
        <v>0.6703703703703704</v>
      </c>
      <c r="F9" s="14">
        <f t="shared" si="0"/>
        <v>0.13732193732193732</v>
      </c>
    </row>
    <row r="10" spans="1:6" ht="12.75">
      <c r="A10" s="5">
        <v>9</v>
      </c>
      <c r="B10" s="5" t="s">
        <v>14</v>
      </c>
      <c r="C10" s="5">
        <v>160</v>
      </c>
      <c r="D10" s="5">
        <v>250</v>
      </c>
      <c r="E10" s="14">
        <f>160/250</f>
        <v>0.64</v>
      </c>
      <c r="F10" s="14">
        <f t="shared" si="0"/>
        <v>0.1676923076923077</v>
      </c>
    </row>
    <row r="11" spans="1:6" ht="12.75">
      <c r="A11" s="5">
        <v>10</v>
      </c>
      <c r="B11" s="5" t="s">
        <v>69</v>
      </c>
      <c r="C11" s="5">
        <v>169</v>
      </c>
      <c r="D11" s="5">
        <v>270</v>
      </c>
      <c r="E11" s="14">
        <f>169/270</f>
        <v>0.6259259259259259</v>
      </c>
      <c r="F11" s="14">
        <f t="shared" si="0"/>
        <v>0.18176638176638182</v>
      </c>
    </row>
    <row r="12" spans="1:6" ht="12.75">
      <c r="A12" s="5">
        <v>11</v>
      </c>
      <c r="B12" s="5" t="s">
        <v>15</v>
      </c>
      <c r="C12" s="5">
        <v>155</v>
      </c>
      <c r="D12" s="5">
        <v>250</v>
      </c>
      <c r="E12" s="14">
        <f>155/250</f>
        <v>0.62</v>
      </c>
      <c r="F12" s="14">
        <f t="shared" si="0"/>
        <v>0.1876923076923077</v>
      </c>
    </row>
    <row r="13" spans="1:6" ht="12.75">
      <c r="A13" s="5">
        <v>12</v>
      </c>
      <c r="B13" s="5" t="s">
        <v>13</v>
      </c>
      <c r="C13" s="5">
        <v>161</v>
      </c>
      <c r="D13" s="5">
        <v>260</v>
      </c>
      <c r="E13" s="14">
        <f>161/260</f>
        <v>0.6192307692307693</v>
      </c>
      <c r="F13" s="14">
        <f t="shared" si="0"/>
        <v>0.18846153846153846</v>
      </c>
    </row>
    <row r="14" spans="1:6" ht="12.75">
      <c r="A14" s="5">
        <v>13</v>
      </c>
      <c r="B14" s="5" t="s">
        <v>20</v>
      </c>
      <c r="C14" s="5">
        <v>162</v>
      </c>
      <c r="D14" s="5">
        <v>270</v>
      </c>
      <c r="E14" s="14">
        <f>162/270</f>
        <v>0.6</v>
      </c>
      <c r="F14" s="14">
        <f t="shared" si="0"/>
        <v>0.20769230769230773</v>
      </c>
    </row>
    <row r="15" spans="1:6" ht="12.75">
      <c r="A15" s="5">
        <v>14</v>
      </c>
      <c r="B15" s="5" t="s">
        <v>11</v>
      </c>
      <c r="C15" s="5">
        <v>0</v>
      </c>
      <c r="D15" s="5">
        <v>1</v>
      </c>
      <c r="E15" s="14">
        <v>0</v>
      </c>
      <c r="F15" s="14">
        <f t="shared" si="0"/>
        <v>0.8076923076923077</v>
      </c>
    </row>
    <row r="16" spans="1:6" ht="12.75">
      <c r="A16" s="5">
        <v>15</v>
      </c>
      <c r="B16" s="5" t="s">
        <v>12</v>
      </c>
      <c r="C16" s="5">
        <v>0</v>
      </c>
      <c r="D16" s="5">
        <v>1</v>
      </c>
      <c r="E16" s="14">
        <v>0</v>
      </c>
      <c r="F16" s="14">
        <f t="shared" si="0"/>
        <v>0.8076923076923077</v>
      </c>
    </row>
    <row r="17" spans="1:6" ht="12.75">
      <c r="A17" s="5">
        <v>16</v>
      </c>
      <c r="B17" s="5" t="s">
        <v>22</v>
      </c>
      <c r="C17" s="5">
        <v>0</v>
      </c>
      <c r="D17" s="5">
        <v>1</v>
      </c>
      <c r="E17" s="14">
        <v>0</v>
      </c>
      <c r="F17" s="14">
        <f t="shared" si="0"/>
        <v>0.8076923076923077</v>
      </c>
    </row>
    <row r="18" spans="1:6" ht="12.75">
      <c r="A18" s="5">
        <v>17</v>
      </c>
      <c r="B18" s="5" t="s">
        <v>26</v>
      </c>
      <c r="C18" s="5">
        <v>0</v>
      </c>
      <c r="D18" s="5">
        <v>1</v>
      </c>
      <c r="E18" s="14">
        <v>0</v>
      </c>
      <c r="F18" s="14">
        <f t="shared" si="0"/>
        <v>0.8076923076923077</v>
      </c>
    </row>
    <row r="19" spans="1:6" ht="12.75">
      <c r="A19" s="5">
        <v>18</v>
      </c>
      <c r="B19" s="5" t="s">
        <v>23</v>
      </c>
      <c r="C19" s="5">
        <v>0</v>
      </c>
      <c r="D19" s="5">
        <v>1</v>
      </c>
      <c r="E19" s="14">
        <v>0</v>
      </c>
      <c r="F19" s="14">
        <f t="shared" si="0"/>
        <v>0.8076923076923077</v>
      </c>
    </row>
    <row r="20" spans="1:6" ht="12.75">
      <c r="A20" s="5">
        <v>19</v>
      </c>
      <c r="B20" s="5" t="s">
        <v>27</v>
      </c>
      <c r="C20" s="5">
        <v>0</v>
      </c>
      <c r="D20" s="5">
        <v>1</v>
      </c>
      <c r="E20" s="14">
        <v>0</v>
      </c>
      <c r="F20" s="14">
        <f t="shared" si="0"/>
        <v>0.8076923076923077</v>
      </c>
    </row>
    <row r="21" spans="1:6" ht="12.75">
      <c r="A21" s="5">
        <v>20</v>
      </c>
      <c r="B21" s="5" t="s">
        <v>24</v>
      </c>
      <c r="C21" s="5">
        <v>0</v>
      </c>
      <c r="D21" s="5">
        <v>1</v>
      </c>
      <c r="E21" s="14">
        <v>0</v>
      </c>
      <c r="F21" s="14">
        <f t="shared" si="0"/>
        <v>0.8076923076923077</v>
      </c>
    </row>
    <row r="22" spans="1:6" ht="12.75">
      <c r="A22" s="5">
        <v>21</v>
      </c>
      <c r="B22" s="5" t="s">
        <v>21</v>
      </c>
      <c r="C22" s="5">
        <v>0</v>
      </c>
      <c r="D22" s="5">
        <v>1</v>
      </c>
      <c r="E22" s="14">
        <v>0</v>
      </c>
      <c r="F22" s="14">
        <f t="shared" si="0"/>
        <v>0.8076923076923077</v>
      </c>
    </row>
    <row r="23" spans="1:6" ht="12.75">
      <c r="A23" s="5">
        <v>22</v>
      </c>
      <c r="B23" s="5" t="s">
        <v>5</v>
      </c>
      <c r="C23" s="5">
        <v>0</v>
      </c>
      <c r="D23" s="5">
        <v>1</v>
      </c>
      <c r="E23" s="14">
        <v>0</v>
      </c>
      <c r="F23" s="14">
        <f t="shared" si="0"/>
        <v>0.8076923076923077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4" sqref="G24"/>
    </sheetView>
  </sheetViews>
  <sheetFormatPr defaultColWidth="9.140625" defaultRowHeight="12.75"/>
  <sheetData>
    <row r="1" spans="1:6" ht="12.75">
      <c r="A1" s="5" t="s">
        <v>0</v>
      </c>
      <c r="B1" s="5" t="s">
        <v>47</v>
      </c>
      <c r="C1" s="5" t="s">
        <v>58</v>
      </c>
      <c r="D1" s="5" t="s">
        <v>59</v>
      </c>
      <c r="E1" s="5" t="s">
        <v>62</v>
      </c>
      <c r="F1" s="5" t="s">
        <v>60</v>
      </c>
    </row>
    <row r="2" spans="1:6" ht="12.75">
      <c r="A2" s="5">
        <v>1</v>
      </c>
      <c r="B2" s="5" t="s">
        <v>23</v>
      </c>
      <c r="C2" s="5">
        <v>190</v>
      </c>
      <c r="D2" s="5">
        <v>210</v>
      </c>
      <c r="E2" s="14">
        <f>190/210</f>
        <v>0.9047619047619048</v>
      </c>
      <c r="F2" s="18" t="s">
        <v>6</v>
      </c>
    </row>
    <row r="3" spans="1:6" ht="12.75">
      <c r="A3" s="5">
        <v>2</v>
      </c>
      <c r="B3" s="5" t="s">
        <v>17</v>
      </c>
      <c r="C3" s="5">
        <v>160</v>
      </c>
      <c r="D3" s="5">
        <v>230</v>
      </c>
      <c r="E3" s="14">
        <f>160/230</f>
        <v>0.6956521739130435</v>
      </c>
      <c r="F3" s="14">
        <f>$E$2-E3</f>
        <v>0.2091097308488613</v>
      </c>
    </row>
    <row r="4" spans="1:6" ht="12.75">
      <c r="A4" s="5">
        <v>3</v>
      </c>
      <c r="B4" s="5" t="s">
        <v>19</v>
      </c>
      <c r="C4" s="5">
        <v>150</v>
      </c>
      <c r="D4" s="5">
        <v>220</v>
      </c>
      <c r="E4" s="14">
        <f>150/220</f>
        <v>0.6818181818181818</v>
      </c>
      <c r="F4" s="14">
        <f aca="true" t="shared" si="0" ref="F4:F23">$E$2-E4</f>
        <v>0.222943722943723</v>
      </c>
    </row>
    <row r="5" spans="1:6" ht="12.75">
      <c r="A5" s="5">
        <v>4</v>
      </c>
      <c r="B5" s="5" t="s">
        <v>15</v>
      </c>
      <c r="C5" s="5">
        <v>157</v>
      </c>
      <c r="D5" s="5">
        <v>240</v>
      </c>
      <c r="E5" s="14">
        <f>157/240</f>
        <v>0.6541666666666667</v>
      </c>
      <c r="F5" s="14">
        <f t="shared" si="0"/>
        <v>0.2505952380952381</v>
      </c>
    </row>
    <row r="6" spans="1:6" ht="12.75">
      <c r="A6" s="5">
        <v>5</v>
      </c>
      <c r="B6" s="5" t="s">
        <v>5</v>
      </c>
      <c r="C6" s="5">
        <v>155</v>
      </c>
      <c r="D6" s="5">
        <v>240</v>
      </c>
      <c r="E6" s="14">
        <f>155/240</f>
        <v>0.6458333333333334</v>
      </c>
      <c r="F6" s="14">
        <f t="shared" si="0"/>
        <v>0.2589285714285714</v>
      </c>
    </row>
    <row r="7" spans="1:6" ht="12.75">
      <c r="A7" s="5">
        <v>6</v>
      </c>
      <c r="B7" s="5" t="s">
        <v>11</v>
      </c>
      <c r="C7" s="5">
        <v>150</v>
      </c>
      <c r="D7" s="5">
        <v>240</v>
      </c>
      <c r="E7" s="14">
        <f>150/240</f>
        <v>0.625</v>
      </c>
      <c r="F7" s="14">
        <f t="shared" si="0"/>
        <v>0.27976190476190477</v>
      </c>
    </row>
    <row r="8" spans="1:6" ht="12.75">
      <c r="A8" s="5">
        <v>7</v>
      </c>
      <c r="B8" s="5" t="s">
        <v>10</v>
      </c>
      <c r="C8" s="5">
        <v>140</v>
      </c>
      <c r="D8" s="5">
        <v>230</v>
      </c>
      <c r="E8" s="14">
        <f>140/230</f>
        <v>0.6086956521739131</v>
      </c>
      <c r="F8" s="14">
        <f t="shared" si="0"/>
        <v>0.2960662525879917</v>
      </c>
    </row>
    <row r="9" spans="1:6" ht="12.75">
      <c r="A9" s="5">
        <v>8</v>
      </c>
      <c r="B9" s="5" t="s">
        <v>27</v>
      </c>
      <c r="C9" s="5">
        <v>145</v>
      </c>
      <c r="D9" s="5">
        <v>240</v>
      </c>
      <c r="E9" s="14">
        <f>145/240</f>
        <v>0.6041666666666666</v>
      </c>
      <c r="F9" s="14">
        <f t="shared" si="0"/>
        <v>0.30059523809523814</v>
      </c>
    </row>
    <row r="10" spans="1:6" ht="12.75">
      <c r="A10" s="5">
        <v>9</v>
      </c>
      <c r="B10" s="5" t="s">
        <v>30</v>
      </c>
      <c r="C10" s="5">
        <v>140</v>
      </c>
      <c r="D10" s="5">
        <v>240</v>
      </c>
      <c r="E10" s="14">
        <f>140/240</f>
        <v>0.5833333333333334</v>
      </c>
      <c r="F10" s="14">
        <f t="shared" si="0"/>
        <v>0.3214285714285714</v>
      </c>
    </row>
    <row r="11" spans="1:6" ht="12.75">
      <c r="A11" s="5">
        <v>10</v>
      </c>
      <c r="B11" s="5" t="s">
        <v>26</v>
      </c>
      <c r="C11" s="5">
        <v>137</v>
      </c>
      <c r="D11" s="5">
        <v>240</v>
      </c>
      <c r="E11" s="14">
        <f>137/240</f>
        <v>0.5708333333333333</v>
      </c>
      <c r="F11" s="14">
        <f t="shared" si="0"/>
        <v>0.33392857142857146</v>
      </c>
    </row>
    <row r="12" spans="1:6" ht="12.75">
      <c r="A12" s="5">
        <v>11</v>
      </c>
      <c r="B12" s="5" t="s">
        <v>22</v>
      </c>
      <c r="C12" s="5">
        <v>135</v>
      </c>
      <c r="D12" s="5">
        <v>240</v>
      </c>
      <c r="E12" s="14">
        <f>135/240</f>
        <v>0.5625</v>
      </c>
      <c r="F12" s="14">
        <f t="shared" si="0"/>
        <v>0.34226190476190477</v>
      </c>
    </row>
    <row r="13" spans="1:6" ht="12.75">
      <c r="A13" s="5">
        <v>12</v>
      </c>
      <c r="B13" s="5" t="s">
        <v>25</v>
      </c>
      <c r="C13" s="5">
        <v>0</v>
      </c>
      <c r="D13" s="5">
        <v>1</v>
      </c>
      <c r="E13" s="14">
        <v>0</v>
      </c>
      <c r="F13" s="14">
        <f t="shared" si="0"/>
        <v>0.9047619047619048</v>
      </c>
    </row>
    <row r="14" spans="1:6" ht="12.75">
      <c r="A14" s="5">
        <v>13</v>
      </c>
      <c r="B14" s="5" t="s">
        <v>21</v>
      </c>
      <c r="C14" s="5">
        <v>0</v>
      </c>
      <c r="D14" s="5">
        <v>1</v>
      </c>
      <c r="E14" s="14">
        <v>0</v>
      </c>
      <c r="F14" s="14">
        <f t="shared" si="0"/>
        <v>0.9047619047619048</v>
      </c>
    </row>
    <row r="15" spans="1:6" ht="12.75">
      <c r="A15" s="5">
        <v>14</v>
      </c>
      <c r="B15" s="5" t="s">
        <v>13</v>
      </c>
      <c r="C15" s="5">
        <v>0</v>
      </c>
      <c r="D15" s="5">
        <v>1</v>
      </c>
      <c r="E15" s="14">
        <v>0</v>
      </c>
      <c r="F15" s="14">
        <f t="shared" si="0"/>
        <v>0.9047619047619048</v>
      </c>
    </row>
    <row r="16" spans="1:6" ht="12.75">
      <c r="A16" s="5">
        <v>15</v>
      </c>
      <c r="B16" s="5" t="s">
        <v>8</v>
      </c>
      <c r="C16" s="5">
        <v>0</v>
      </c>
      <c r="D16" s="5">
        <v>1</v>
      </c>
      <c r="E16" s="14">
        <v>0</v>
      </c>
      <c r="F16" s="14">
        <f t="shared" si="0"/>
        <v>0.9047619047619048</v>
      </c>
    </row>
    <row r="17" spans="1:6" ht="12.75">
      <c r="A17" s="5">
        <v>16</v>
      </c>
      <c r="B17" s="5" t="s">
        <v>28</v>
      </c>
      <c r="C17" s="5">
        <v>0</v>
      </c>
      <c r="D17" s="5">
        <v>1</v>
      </c>
      <c r="E17" s="14">
        <v>0</v>
      </c>
      <c r="F17" s="14">
        <f t="shared" si="0"/>
        <v>0.9047619047619048</v>
      </c>
    </row>
    <row r="18" spans="1:6" ht="12.75">
      <c r="A18" s="5">
        <v>17</v>
      </c>
      <c r="B18" s="5" t="s">
        <v>7</v>
      </c>
      <c r="C18" s="5">
        <v>0</v>
      </c>
      <c r="D18" s="5">
        <v>1</v>
      </c>
      <c r="E18" s="14">
        <v>0</v>
      </c>
      <c r="F18" s="14">
        <f t="shared" si="0"/>
        <v>0.9047619047619048</v>
      </c>
    </row>
    <row r="19" spans="1:6" ht="12.75">
      <c r="A19" s="5">
        <v>18</v>
      </c>
      <c r="B19" s="5" t="s">
        <v>20</v>
      </c>
      <c r="C19" s="5">
        <v>0</v>
      </c>
      <c r="D19" s="5">
        <v>1</v>
      </c>
      <c r="E19" s="14">
        <v>0</v>
      </c>
      <c r="F19" s="14">
        <f t="shared" si="0"/>
        <v>0.9047619047619048</v>
      </c>
    </row>
    <row r="20" spans="1:6" ht="12.75">
      <c r="A20" s="5">
        <v>19</v>
      </c>
      <c r="B20" s="5" t="s">
        <v>14</v>
      </c>
      <c r="C20" s="5">
        <v>0</v>
      </c>
      <c r="D20" s="5">
        <v>1</v>
      </c>
      <c r="E20" s="14">
        <v>0</v>
      </c>
      <c r="F20" s="14">
        <f t="shared" si="0"/>
        <v>0.9047619047619048</v>
      </c>
    </row>
    <row r="21" spans="1:6" ht="12.75">
      <c r="A21" s="5">
        <v>20</v>
      </c>
      <c r="B21" s="5" t="s">
        <v>24</v>
      </c>
      <c r="C21" s="5">
        <v>0</v>
      </c>
      <c r="D21" s="5">
        <v>1</v>
      </c>
      <c r="E21" s="14">
        <v>0</v>
      </c>
      <c r="F21" s="14">
        <f t="shared" si="0"/>
        <v>0.9047619047619048</v>
      </c>
    </row>
    <row r="22" spans="1:6" ht="12.75">
      <c r="A22" s="5">
        <v>21</v>
      </c>
      <c r="B22" s="5" t="s">
        <v>69</v>
      </c>
      <c r="C22" s="5">
        <v>0</v>
      </c>
      <c r="D22" s="5">
        <v>1</v>
      </c>
      <c r="E22" s="14">
        <v>0</v>
      </c>
      <c r="F22" s="14">
        <f t="shared" si="0"/>
        <v>0.9047619047619048</v>
      </c>
    </row>
    <row r="23" spans="1:6" ht="12.75">
      <c r="A23" s="5">
        <v>22</v>
      </c>
      <c r="B23" s="5" t="s">
        <v>12</v>
      </c>
      <c r="C23" s="5">
        <v>0</v>
      </c>
      <c r="D23" s="5">
        <v>1</v>
      </c>
      <c r="E23" s="14">
        <v>0</v>
      </c>
      <c r="F23" s="14">
        <f t="shared" si="0"/>
        <v>0.9047619047619048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2008-10-25T18:46:43Z</dcterms:modified>
  <cp:category/>
  <cp:version/>
  <cp:contentType/>
  <cp:contentStatus/>
</cp:coreProperties>
</file>